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25" yWindow="45" windowWidth="19410" windowHeight="10980" activeTab="0"/>
  </bookViews>
  <sheets>
    <sheet name="Hoja1" sheetId="1" r:id="rId1"/>
    <sheet name="Hoja2" sheetId="2" r:id="rId2"/>
    <sheet name="Hoja3" sheetId="3" r:id="rId3"/>
    <sheet name="Hoja4" sheetId="4" r:id="rId4"/>
  </sheets>
  <definedNames/>
  <calcPr fullCalcOnLoad="1"/>
</workbook>
</file>

<file path=xl/sharedStrings.xml><?xml version="1.0" encoding="utf-8"?>
<sst xmlns="http://schemas.openxmlformats.org/spreadsheetml/2006/main" count="916" uniqueCount="373">
  <si>
    <t>En el primer semestre de 2013 no se a llevado a cabo la legalziación de bienes transferidos al Fondo de Pasivo de Ferrocarriles Nacionales de Colombgia por  cuanto no se a obtenido los certificados catastrales por parte del IGAC</t>
  </si>
  <si>
    <t>Para el primer semestre de 2013  No se a realizado contratación que sanee los inmuebles requeridos</t>
  </si>
  <si>
    <t>Para el primer semestre de 2013  No se a realizado la baja de elementos debido a que no se ha llevado a cabo el avaluo de los bienes muebles (equipos de computos y demas elementos inservibles.)</t>
  </si>
  <si>
    <t>Para el primer semestre de 2013 se ha dado cumplimiento a las solicitudes requeridas de manera saticfatoria llevando a cabo la entrega de los elementos de papeleria, aseo y cafeteria según las necesidad de las diferentes areas y divisiones de la entidad, documentando estos en la solicitud realizada durante los 10 primeros dias de cada mes, via correo electronico o en su defecto una solicitud verbal de acuerdo a lo requerido.</t>
  </si>
  <si>
    <t>para el primer semestre de 2013 no se han practicado avaluos debido a la falta de presuùesto.</t>
  </si>
  <si>
    <t>(No. de propuestas evaluadas /No. de propuestas recibidas)*100</t>
  </si>
  <si>
    <t>DATOS DEL INDICADOR</t>
  </si>
  <si>
    <t>RANGOS DE CALIFICACIÓN</t>
  </si>
  <si>
    <t>RESULTADO Y ANALISIS</t>
  </si>
  <si>
    <t>TIPO DE INDICADOR</t>
  </si>
  <si>
    <t>CÓDIGO</t>
  </si>
  <si>
    <t>NOMBRE DEL INDICADOR</t>
  </si>
  <si>
    <t>FORMULA DEL INDICADOR</t>
  </si>
  <si>
    <t>UNIDAD DE MEDIDA</t>
  </si>
  <si>
    <t>META</t>
  </si>
  <si>
    <t>INSATISFACTORIO</t>
  </si>
  <si>
    <t>MINIMO</t>
  </si>
  <si>
    <t>ACEPTABLE</t>
  </si>
  <si>
    <t>SATISFACTORIO</t>
  </si>
  <si>
    <t>NUMERADOR</t>
  </si>
  <si>
    <t>DENOMINADOR</t>
  </si>
  <si>
    <t>RESULTADO</t>
  </si>
  <si>
    <t xml:space="preserve">% META (Resultado /meta *100) </t>
  </si>
  <si>
    <t xml:space="preserve">RANGO EN QUE SE UBICA EL RESULTADO </t>
  </si>
  <si>
    <t>ANALISIS DEL INDICADOR</t>
  </si>
  <si>
    <t>PROCESO</t>
  </si>
  <si>
    <t>PAGINA 1 DE 1</t>
  </si>
  <si>
    <t>&lt;50%</t>
  </si>
  <si>
    <t>&gt;=50% y  ; &lt;70</t>
  </si>
  <si>
    <t>&gt;=70%  y &lt;95%</t>
  </si>
  <si>
    <t>&gt;=95% y &lt;=100%</t>
  </si>
  <si>
    <t>FRECUENCIA DE MEDICIÓN</t>
  </si>
  <si>
    <t>MATRIZ AGREGADA DE INDICADORES  POR PROCESO</t>
  </si>
  <si>
    <t>CODIGO:  PEMYMOPSFO04</t>
  </si>
  <si>
    <t>DIRECCIONAMIENTO ESTRATEGICO</t>
  </si>
  <si>
    <t>EFICACIA</t>
  </si>
  <si>
    <t>PDES02</t>
  </si>
  <si>
    <t>PORCENTUAL</t>
  </si>
  <si>
    <t>SEMESTRAL</t>
  </si>
  <si>
    <t>EFICIENCIA</t>
  </si>
  <si>
    <t>PDES03</t>
  </si>
  <si>
    <t>TRIMESTRAL</t>
  </si>
  <si>
    <t>PDES01</t>
  </si>
  <si>
    <t>OPORTUNIDAD EN LA ENTREGA DE INFORMES</t>
  </si>
  <si>
    <t>PDES04</t>
  </si>
  <si>
    <t>GESTIÓN DE SERVICIOS DE SALUD</t>
  </si>
  <si>
    <t>GESTIÓN DE PRESTACIONES ECONOMICAS</t>
  </si>
  <si>
    <t>GESTIÓN DE BIENES TRANSFERIDOS</t>
  </si>
  <si>
    <t>LEGALIZACION DE BIENES INMUEBLES  TRANSFERIDOS</t>
  </si>
  <si>
    <t>COMERCIALIZACION DE  BIENES INMUEBLES TRANSFERIDOS</t>
  </si>
  <si>
    <t>Porcentual</t>
  </si>
  <si>
    <t>100%</t>
  </si>
  <si>
    <t>SANEAMIENTO DE BIENES INSTRAFERIBLES</t>
  </si>
  <si>
    <t>Porcentaje de saneamiento de Bienes Inmuebles intransferibles.</t>
  </si>
  <si>
    <t>COMERCIALIZACION DE BIENES MUEBLES TRANSFERIDOS</t>
  </si>
  <si>
    <t>GESTIÓN DE SERVICIOS ADMINISTRATIVOS</t>
  </si>
  <si>
    <t>ADQUISICION DE BIENES Y SERVICIOS</t>
  </si>
  <si>
    <t>(No. de bienes y servicios Adquiridos/ No. de adquisiciones de bienes yServicios programadas)*100</t>
  </si>
  <si>
    <t>porcentual</t>
  </si>
  <si>
    <t xml:space="preserve">INVENTARIO DE BIENES </t>
  </si>
  <si>
    <t>(No. de items verificados/ No. total de items registrados en el programa financiero SAFIX)*100</t>
  </si>
  <si>
    <t>VENTA DE ELEMENTOS INSERVIBLES</t>
  </si>
  <si>
    <t>(Valor recaudo de bienes inservibles vendidos / Valor total de bienes muebles ) *100</t>
  </si>
  <si>
    <t xml:space="preserve">BIENES DESTRUIDOS O INCINERADOS </t>
  </si>
  <si>
    <t>(Valor de bienes dados de baja por destrucción  e incineración / Valor de total de bienes muebles obsoletos)*100</t>
  </si>
  <si>
    <t>OPORTUNIDAD EN LAS RESPUESTA A SOLICITUD DE REQUERIMIENTOS</t>
  </si>
  <si>
    <t>(No. de solicitudes atendidas oportunamente / No. total de solicitudes recibidas)*100</t>
  </si>
  <si>
    <t>GESTION DE COMPRAS Y CONTRATACION</t>
  </si>
  <si>
    <t>CALIFICACION DE PROVEEDORES</t>
  </si>
  <si>
    <t>(No. de proveedores con calificación satisfactoria/No. total de proveedores evaluados) *100</t>
  </si>
  <si>
    <t>PORCENTAJE</t>
  </si>
  <si>
    <t>ESTUDIOS DE PROPUESTAS</t>
  </si>
  <si>
    <t>(No. de contratos ejecutados en los  términos  de tiempo acordados/ total de contratos ejecutados)</t>
  </si>
  <si>
    <t>(No. de compras realizadas en el semestre/ No. de compras programadas en el semestre).</t>
  </si>
  <si>
    <t>REVISION DOCUMENTAL DE CONTRATOS</t>
  </si>
  <si>
    <t>(No. de contratos revisados técnicamente/ No. contratos celebrados)*100</t>
  </si>
  <si>
    <t>GESTIÓN DE TALENTO HUMANO</t>
  </si>
  <si>
    <t>PGTH 01</t>
  </si>
  <si>
    <t>NOVEDAD DE PERSONAL TRAMITADAS EN  TÉRMINOS</t>
  </si>
  <si>
    <t xml:space="preserve"> (No. total de novedades de personal  tramitadas /   No. de solicitudes de novedades presentadas en el periodo)*100</t>
  </si>
  <si>
    <t>PGTH 02</t>
  </si>
  <si>
    <t>LIQUIDACION DE NOMINA</t>
  </si>
  <si>
    <t>(No. total de nominas liquidadas en las fechas establecidas /  No total de nominas requeridas)*100</t>
  </si>
  <si>
    <t>PGTH 03</t>
  </si>
  <si>
    <t>IMPACTO DE CAPACITACIONES</t>
  </si>
  <si>
    <t>(No. de funcionarios que apliquen la capacitación en el desempeño del cargo/No. total de funcionarios capacitados)*100</t>
  </si>
  <si>
    <t xml:space="preserve">PORCENTUAL </t>
  </si>
  <si>
    <t>PGTH 04</t>
  </si>
  <si>
    <t>ADMINISTRACIÓN DEL TALENTO HUMANO</t>
  </si>
  <si>
    <t>No. de informes elaborados oportunamente / No de informes a elaborar</t>
  </si>
  <si>
    <t>PGTH 05</t>
  </si>
  <si>
    <t>EVALUACIÓN DEL DESEMPEÑO</t>
  </si>
  <si>
    <t>(No de productos ejecutados en el periodo / No. de productos programados en el periodo)*100</t>
  </si>
  <si>
    <t>PGTH 06</t>
  </si>
  <si>
    <t>INDUCCIÓN DE PERSONAL</t>
  </si>
  <si>
    <t>PGTH07</t>
  </si>
  <si>
    <t>CERTIFICACIONES EXPEDIDAS</t>
  </si>
  <si>
    <t>GESTION DE RECURSOS FINANCIEROS</t>
  </si>
  <si>
    <t>PGRF01</t>
  </si>
  <si>
    <t>PGRF02</t>
  </si>
  <si>
    <t>PGRF04</t>
  </si>
  <si>
    <t>INVERSIONES FORZOSAS</t>
  </si>
  <si>
    <t>(Valor de inversiones forzosas/ Valor de los recursos a invertir)*100.</t>
  </si>
  <si>
    <t>PGRF05</t>
  </si>
  <si>
    <t>GESTIÓN DE COBRO</t>
  </si>
  <si>
    <t>COBRO CUOTAS PARTES</t>
  </si>
  <si>
    <t>COBRO A MOROSOS DEL SGSSS</t>
  </si>
  <si>
    <t>ASISTENCIA JURIDICA</t>
  </si>
  <si>
    <t>ATENCION A DEMANDAS</t>
  </si>
  <si>
    <t>(No. de demandas contestadas / No, de demandas presentadas)*100</t>
  </si>
  <si>
    <t>GESTIÓN DOCUMENTAL</t>
  </si>
  <si>
    <t>PGDO02</t>
  </si>
  <si>
    <t>PGDO03</t>
  </si>
  <si>
    <t xml:space="preserve"> NOTIFICACION DE RESOLUCIONES </t>
  </si>
  <si>
    <t>PGDO04</t>
  </si>
  <si>
    <t>CONSULTA Y/O PRESTAMO DE DOCUMENTOS</t>
  </si>
  <si>
    <t>GESTION DE TIC`S</t>
  </si>
  <si>
    <t>MANTENIMIENTO DE EQUIPOS</t>
  </si>
  <si>
    <t>(No Mantenimiento de equipos de computo realizado/No de mantenimientos programados)*100</t>
  </si>
  <si>
    <t>SOPORTE TECNICO</t>
  </si>
  <si>
    <t>(No de solicitudes de asesorias y soporte técnico atendidas/No de solicitudes recibidas)*100</t>
  </si>
  <si>
    <t>SEGUIMIENTO A CONTRATOS</t>
  </si>
  <si>
    <t>(No de contratos informáticos supervisados con informes de auditoria/Total contratos informaticos en ejecución)*100</t>
  </si>
  <si>
    <t>PUBLICACION DE INFORMACION EN MEDIOS ELECTRONICOS</t>
  </si>
  <si>
    <t>(No de solicitudes de publicación en medios electrónicos atendidas/ No de solicitudesde publicacionrecibidas)*100</t>
  </si>
  <si>
    <t>MEDICIÓN Y MEJORA</t>
  </si>
  <si>
    <t>PMYM01</t>
  </si>
  <si>
    <t>PMYM02</t>
  </si>
  <si>
    <t>EFECTIVIDAD</t>
  </si>
  <si>
    <t>SEGUIMIENTO Y EVALUACIÓN INDEPENDIENTE</t>
  </si>
  <si>
    <t>EFICIIENCIA</t>
  </si>
  <si>
    <t>ADMINISTRACION DE LA INFORMACION FINANCIERA</t>
  </si>
  <si>
    <t>(Número de informes presentados/ Número de informes programados)*100</t>
  </si>
  <si>
    <t xml:space="preserve">SEMESTRAL </t>
  </si>
  <si>
    <t>CONTROL DE TRANSACCIONES FINANCIERAS</t>
  </si>
  <si>
    <t>( Sumatoria  de valor de saldo  en libros  al corte de las cuentas bancarias + valor de pagos girados dentro del mes y programados para ser cobrados en el mes siguiente / Sumatoria del valor del saldo en extractos bancarios al corte del periodo)* 100</t>
  </si>
  <si>
    <t>OPORTUNIDAD EN EL PAGO</t>
  </si>
  <si>
    <t>(Valor total de los pagos realizados en el periodo / Valor  total de las obligaciones tramitadas  en el periodo)*100</t>
  </si>
  <si>
    <t>NIVEL DE EJECUCIÓN DEL PAC</t>
  </si>
  <si>
    <t>(Valor total de pagos realizados    mensualmente con cargo al PAC asignado / Valor  total del PAC asignado) *100</t>
  </si>
  <si>
    <t xml:space="preserve">DEPURACIÓN DE CUENTAS CONTABLES </t>
  </si>
  <si>
    <t>(No.  Total de cuentas  depuradas durante el periodo / Total de cuentas programadas  para ser depuradas  dentro del periodo )*100</t>
  </si>
  <si>
    <t>PGTS01</t>
  </si>
  <si>
    <t>PGTS03</t>
  </si>
  <si>
    <t>PGTS04</t>
  </si>
  <si>
    <t>PGTS02</t>
  </si>
  <si>
    <t>(Nro de bienes inmuebles ofertados/ Nro. de bienes inmuebles programados para comercializar)*100.</t>
  </si>
  <si>
    <t>(Nro de bienes muebles ofertados/ Nro. de bienes muebles programados apara comercializar)*100.</t>
  </si>
  <si>
    <t>(No. de   Declaraciones de Giro y Compensación presentadas/ No. de  procesos de Giro y Compensación establecidos)*100</t>
  </si>
  <si>
    <t>EFICIENCIA EN EL TRAMITE DE PRESTACIONES ECONÓMICAS - FERROCARRILES</t>
  </si>
  <si>
    <t>PGPE01</t>
  </si>
  <si>
    <t>(No. de prestaciones económicas reconocidas en términos de oportunidad / No. total de solicitudes  de prestaciones económicas recibidas)*100</t>
  </si>
  <si>
    <t>PGPE02</t>
  </si>
  <si>
    <t>APLICACIÓN DE NOVEDADES DE NÓMINA - FERROCARRILES</t>
  </si>
  <si>
    <t>CUMPLIMIENTO PROCESO DE COMPENSACIÓN</t>
  </si>
  <si>
    <t>OPORTUNIDAD EN EL TRAMITE DE NOVEDADES DE AFILIACIÓN</t>
  </si>
  <si>
    <t>(Nº de novedades de afiliación aplicadas en términos de oportunidad / Nº de novedades  recibidas)*100</t>
  </si>
  <si>
    <t xml:space="preserve">REGISTRO DE PLANILLAS  INTEGRADAS DE LIQUIDACION DE APORTES -  PILA  </t>
  </si>
  <si>
    <t>(Nº de planilllas tramitadas  /       Nº de  planillas recibidas durante el periodo)*100</t>
  </si>
  <si>
    <t>OPORTUNIDAD EN EL TRAMITE DE VALORACIONES MÉDICAS</t>
  </si>
  <si>
    <t xml:space="preserve">CUMPLIMIENTO PROGRAMA DE AUDITORIAS MEDICAS  </t>
  </si>
  <si>
    <t>(Nº de auditorias médicas realizadas /     No. de auditorias médicas programadas)*100</t>
  </si>
  <si>
    <t>PGSS01</t>
  </si>
  <si>
    <t>PGSS02</t>
  </si>
  <si>
    <t>PGSS05</t>
  </si>
  <si>
    <t>PGCB01</t>
  </si>
  <si>
    <t>PGCB02</t>
  </si>
  <si>
    <t>PGCB03</t>
  </si>
  <si>
    <t>PGCB04</t>
  </si>
  <si>
    <t>PGCB05</t>
  </si>
  <si>
    <t>PGCB06</t>
  </si>
  <si>
    <t>PAJU01</t>
  </si>
  <si>
    <t>EFICIENCIA EN LA EMISIÓN DE CONCEPTOS JURÍDICOS</t>
  </si>
  <si>
    <t>DIAS</t>
  </si>
  <si>
    <t>PAJU02</t>
  </si>
  <si>
    <t>COONTESTACIÓN ACCIONES CONSTITUCIONALES</t>
  </si>
  <si>
    <t>PAJU03</t>
  </si>
  <si>
    <t>PAAU02</t>
  </si>
  <si>
    <t xml:space="preserve">OPORTUNIDAD EN LA EJECUCIÓN DE CONTRATOS                                                                    </t>
  </si>
  <si>
    <t>VERSION 3.0</t>
  </si>
  <si>
    <t>FECHA DE ACTUALIZACIÓN:  24 DE JUNIO DE 2010</t>
  </si>
  <si>
    <t>PAJU04</t>
  </si>
  <si>
    <t>PAJU05</t>
  </si>
  <si>
    <t>EXPEDIENTES AVOCADOS COBRO PERSUASIVO</t>
  </si>
  <si>
    <t>OPORTUNIDAD EN LA EXPEDICIÓN DE MANDAMIENTOS DE PAGO</t>
  </si>
  <si>
    <t>(Nro de expedientes avocados / No de expedientes  recibidos)*100</t>
  </si>
  <si>
    <t>(Nro de mandamientos de pago generados en términos de oportunidad / no. total de expedientes avocados)*100</t>
  </si>
  <si>
    <t>REVISIÓN DOCUMENTAL</t>
  </si>
  <si>
    <t>SEGUIMIENTO A PLANES INSTITUCIONALES</t>
  </si>
  <si>
    <t>(No. de seguimientos realizados a los planes institucionales / No total de planes  institucionales para ser evaluados) *100</t>
  </si>
  <si>
    <t>PROGRAMACIÓN PRESUPUESTAL</t>
  </si>
  <si>
    <t>(No. de productos ejecutados / No de productos programados)*100</t>
  </si>
  <si>
    <t>No. de certificaciones expedidas  en  término / No. total de certificaciones solicitadas</t>
  </si>
  <si>
    <t>CUMPLIMIENTO DEL PROGRAMA ANUAL DE AUDITORIAS</t>
  </si>
  <si>
    <t>PSEI01</t>
  </si>
  <si>
    <t>(Nº. de auditorias realizadas / Nº. de auditorias programadas) *100</t>
  </si>
  <si>
    <t>OPORTUNIDAD EN LA EJECUCIÓN DEL PROGRAMA ANUAL DE AUDITORIAS</t>
  </si>
  <si>
    <t>PSEI02</t>
  </si>
  <si>
    <t>PSEI03</t>
  </si>
  <si>
    <t>OPORTUNIDAD EN LA PRESENTACIÓN DE INFORMES DE AUDITORIA</t>
  </si>
  <si>
    <t>(Número de informes de auditoria presentados oportunamente / Número  de informes de auditoria realizados)*100</t>
  </si>
  <si>
    <t>(Número de auditorias realizadas oportunamente / Número  de auditorias realizadas)*100</t>
  </si>
  <si>
    <t>CUMPLIMIENTO DEL PROGRAMA DE CAPACITACIÓN EN ADMINISTRACIÓN DE ARCHIVOS</t>
  </si>
  <si>
    <t>PGSSS03</t>
  </si>
  <si>
    <t>PGSS04</t>
  </si>
  <si>
    <t>PGDO01</t>
  </si>
  <si>
    <t>Número de resoluciones notificadas en términos de ley / Número de resoluciones proferidas durante el periodo*100</t>
  </si>
  <si>
    <t>Semestral</t>
  </si>
  <si>
    <t>No. de capacitaciones realizadas / No. de capacitaciones programadas*100</t>
  </si>
  <si>
    <t>OPORTUNIDADAD EN  LA DISTRIBUCIÓN DE CORRESPONDENCIA</t>
  </si>
  <si>
    <t>Nº de documentos distribuidos dentro de las 6 horas siguientes a su radicación. / Nº de documentos radicados*100</t>
  </si>
  <si>
    <t>(Número de documentos suministrados/Número de solicitudes de consulta o prestamo recibidas)*100</t>
  </si>
  <si>
    <t>OPORTUNIDAD EN LA PRESENTACIÓN DE INFORMES Y REPORTES</t>
  </si>
  <si>
    <t>SEGUIMIENTO A LA ATENCIÓN DE TRÁMITES Y SOLICITUDES DE INFORMACIÓN</t>
  </si>
  <si>
    <t>PAAU01</t>
  </si>
  <si>
    <t>No. de informes de gestión presentados / Número de informes de gestión programados  *100</t>
  </si>
  <si>
    <t>&gt;=50% y  ; &lt;71</t>
  </si>
  <si>
    <t>No. de cobros expedidos / No. de deudores por cuotas partes registrados *100</t>
  </si>
  <si>
    <t>REMISIÓN DE EXPEDIENTES A COBRO COACTIVO</t>
  </si>
  <si>
    <t>EFICIENCIA EN EL TRÁMITE ADMINISTRATIVO A ACREEDORES DE CUOTAS PARTES</t>
  </si>
  <si>
    <t>Número de solicitudes atendidas en términos de oportunidad  /  Número  de solicitudes recibidas  por concepto de cuotas partes *100</t>
  </si>
  <si>
    <t>No. de requerimientos expedidos a  morosos  /  No. total de morosos  por bienes muebles e inmuebles registrados *100</t>
  </si>
  <si>
    <t>RECOBRO DE MEDICAMENTOS Y SERVICIOS MÉDICOS</t>
  </si>
  <si>
    <t>No. de recobros tramitados ante el administrador fiduciario - FOSYGA  / No. de pagos  efectuados al contratista*100</t>
  </si>
  <si>
    <t>No. de requerimientos expedidos  / No. de deudores morosos al SGSSS registrados *100</t>
  </si>
  <si>
    <t>No. de expedientes remitidos para cobro jurídico / Numero total de expedientes ejecutoriados y con liquidación de deuda*100</t>
  </si>
  <si>
    <t>GESTIÓN DE COBRO A MOROSOS POR ARRENDAMIENTOS DE BIENES MUEBLES E INMUEBLES</t>
  </si>
  <si>
    <t>No. de informes y reportes de gestión presentados oportunamente / No.de informes  y reportes de gestión presentados</t>
  </si>
  <si>
    <t>CUMPLIMIENTO EN LA PRESENTACIÓN DE INFORMES Y REPORTES</t>
  </si>
  <si>
    <t>(Número de informes y reportes de gestión presentados / Número de informes y reportes de gestión programados para el periodo)*100</t>
  </si>
  <si>
    <t>FORMULACIÓN DE ACCIONES CORRECTIVAS Y PREVENTIVAS</t>
  </si>
  <si>
    <t>(Número de hallazgos documentados con acciones correctivas o preventivas / No. total de hallazgos identificados al sistema) * 100</t>
  </si>
  <si>
    <t>(No. total de  novedades aplicadas en la nómina /      No. de solicitudes  atendidas)*100</t>
  </si>
  <si>
    <t>(Nro de bienes inmuebles legalizados / Nro. de bienes inmuebles tranferidos por Invias-  Ferrovias y Mintransporte).* 100</t>
  </si>
  <si>
    <t>( Nº de  valoraciones médico - laborales realizadas oportunamente /  No. de valoraciones  médico - laborales solicitadas*100</t>
  </si>
  <si>
    <r>
      <t>(No. de informes presentados oportun</t>
    </r>
    <r>
      <rPr>
        <b/>
        <sz val="9"/>
        <rFont val="Arial Narrow"/>
        <family val="2"/>
      </rPr>
      <t>a</t>
    </r>
    <r>
      <rPr>
        <sz val="9"/>
        <rFont val="Arial Narrow"/>
        <family val="2"/>
      </rPr>
      <t>mente / No. total de informes de gestión programados *100</t>
    </r>
  </si>
  <si>
    <r>
      <t>(Nro de solicitudes revisadas técn</t>
    </r>
    <r>
      <rPr>
        <b/>
        <sz val="9"/>
        <rFont val="Arial Narrow"/>
        <family val="2"/>
      </rPr>
      <t>i</t>
    </r>
    <r>
      <rPr>
        <sz val="9"/>
        <rFont val="Arial Narrow"/>
        <family val="2"/>
      </rPr>
      <t>camente / No. total de solicitudes recibidas.)*100</t>
    </r>
  </si>
  <si>
    <t>Nro de acciones constitucionales  contestadas en términos de ley / Nro de acciones constitucionales presentadas*100</t>
  </si>
  <si>
    <t>Σ Tiempo de elaboración de conceptos jurídicos / No. de conceptos emitidos)*100</t>
  </si>
  <si>
    <t>SEGUIMIENTO DEL INDICADOR</t>
  </si>
  <si>
    <t>AUDITOR</t>
  </si>
  <si>
    <t>(No. De Actividades de Inducción General y Específica realizadas y evaluadas/No. De Actividades de Inducción General y Específica a realizar)*100</t>
  </si>
  <si>
    <t>REPORTE DE INDICADORES POR PROCESO I SEMESTRE 2013</t>
  </si>
  <si>
    <t>Se realizaron  73 publicaciones solicitadas  en medios  electronicos como pagina web e intranet, las evidencia se encuentran en una carpeta digital local en el correo electronico interno (publicaciones@fondo) que se llama publicacionesI2013</t>
  </si>
  <si>
    <t xml:space="preserve">Durante el periodo evaluado se reportaron un total de 63 No conformidades reales por parte del Grupo de Trabajo de Control Interno  de las cuales se formularon un total de 40 acciones correctivas.Para las acciones preventivas se formularon 54 nuevas aciones preventivas de las 70 diagnosticadas por parte del grupo de trabajo de control interno. </t>
  </si>
  <si>
    <t xml:space="preserve">Durante el primer semestre de 2013 se avocó conocimiento a dos expedientes y  se les profirio mandamiento de pago en tèrminos de oportunidad, que corresponden a: Municipio de la Cumbre Proc. No. 2013-0001; Municipio de Florida Proc. No. 2013-0002 </t>
  </si>
  <si>
    <t>la oportunidad en el pago de obligaciones se encuentra en el 98% donde el 2% de diferencia corresponde básicamente a las nóminas de San Juna de Dios y Prosocial del mes de Junio 13 que se giran el primer día hábil del mes siguiente</t>
  </si>
  <si>
    <t>las inversiones forzosas de la Entidad se encuentran en Títulos de Tesorería TES Clase B en el 100%</t>
  </si>
  <si>
    <t>Con corte a 30 de junio de 2013 se realizó el inventario físico de los bienes de la entidad el cual coincide  con el  inventario registrado en el módulo de inventarios  del programa SAFIX.</t>
  </si>
  <si>
    <t>Se encuentran 238 elementos clasificados para dar de baja, lo cual se encuentran en proceso de avaluo para seguir con su respectivo tramite, evidencia que se encuentra en el Acta de Baja con fecha marzo 15 de 2013.</t>
  </si>
  <si>
    <t xml:space="preserve">1) Se elaboró  el informe de gestión del proceso de medición y mejora y fue enviado a planeación y sistemas 11/02/2013 mediente correo electrónico.
2) Informe de avance del Plan de Mejoramiento Insitucional, correspondiente al primer  semestre de 2013 () 
3) Reporte de seguimiento a indicadores de gestión, correspondiente al segundo semestre de 2012 (05 de marzo de 2012, Memorando 3513). 
4) Informe de avance del plan de manejo de riesgos correspondiente al cuarto trimestre de 2012 el  
5). El informe de revision por lal direccion se envio mediante correo electronico el 16 de abril de 2013. </t>
  </si>
  <si>
    <t>en el primer semestre del 2013 no hay mantenimientos prgramados</t>
  </si>
  <si>
    <t>Se presentaron seis informes relacionando con  la oportunidad y el No. de tramites generados con relación a:  afiliaciones al servicio de salud, expedición de carnés de afiliación al servicio de salud, renovaciones, reintegros, cambio de tipo de afiliación de los usuarios, retiros por fallecimiento, entrega  de certificados de afiliación.
doces informes relacionandos con la oportunidad y el No. de tramites generados con relación a: expedición desprendibles de pago de los pensionados de San Juan de Dios,  expedición de carnés de pensionados de Ferrocarriles Nacionales, entrega de los listados de deducciones  a las cooperativas y sociedades de pensionados, solicitud y entrega de certificados de pensión,generar boletines de pago de pensionados de Ferrocarriles, San Juan de Dios1)Plan de Compras del año 2012 en conjunto con el proceso de  Gestión Bienes Compras y  Servicios Administrativos, evidencia que se puede cotejar en la página web de la entidad, link /  la entidad / planes y programas</t>
  </si>
  <si>
    <t>Se elaboraron los siguientes productos durante el primer semestre: 
1)Plan de Compras del año 2013 en conjunto con el proceso de  Gestión Bienes Compras y  Servicios Administrativos, evidencia que se puede cotejar en la página web de la entidad, link /  la entidad / planes y programas. 2) se proyecto la Resolución de desagregación del presupuesto No 001 de 02 de enero de 2013, evidencia que se puede cotejar el la página de intranet, link, normatividad / Resoluciones.                                                                                                                                                          3) Se elaboraron los memorandos de solicitud de necesidades a los diferentes procesos para el anteproyecto 2014, evidencia que se puede cotejar en la carpeta 120,77,02 Anteproyecto de presupuesto, folios (1-9). 4) Se envio el anteproyecto de presupuesto el 22   de marzo de 2013 con  No de Radicado OPS - 20131200054001</t>
  </si>
  <si>
    <t>Se presentaron opotunamente los siguientes informes:
1) Informe de Desempeño II semestre 2012, el 15 de enero de 2013, carpeta 120.53.9 Informes de desempeño.                                                                                                                                                                                                                                                                                                                                                  2) Informe a la Cámara de Representantes, radicado en la cámara de represenatntes mediante OPS- 20131200050111 del 19 de marzo de 2013, carpeta 120.53.01                                                                                                                                                                                                                                                                                                                                                                                          3) Informe de Gestión del proceso  vigencia 2012, el 19 de febrero de 2013, carpeta 120.53.09 -informes de gestión
4) Informe Anual de Rendición de Cuenta CGR vigencia 2012, el 5 de Marzo de 2013.                    5) Informe al Congreso de la República Sector de la Protección Social, se envio correo electronico el día 20 de Junio de 2013.                                      6) Informe de Gestión  a la Ciudadania, esta punlicado en la página web de la entidad link entidad / Informes.</t>
  </si>
  <si>
    <t>Se realizó el seguimiento a los siguientes planes institucionales:          1) Plan de Acción II semestre 2012 publicado en la pagina web de la entidad.                                                                                                                                                                 2)  Plan Indicativo  II semestre 2012 publicado en la pagina web de la entidad.                                                                                                                                                                                                                                                                                                                                                                                                  3) Plan de fortalecimiento del Sistema Integral de Gestión (MECI - CALIDAD). publicado en la página de intranet de la entidad  
4) Plan de Manejo de Riesgos II semestre 2012 publicado en la página web de la entidad 
5) Seguimiento trimestral  del Plan de Mejoramiento de la CGR correspondiente al primer trimestre de la vigencia 2013, enviado  al Grupo e Control Interno mediante correo electrónico el XXXXXXXX.</t>
  </si>
  <si>
    <t>Durante el primer semestre de 2013,  2)  Se tramitaron 48 proyectos de acto administrativo para pago de cuotas partes y se sustentaron o interpusieron 4 requerimientos y recursos, frente a un total de 52 cobros radicados por entidad, de cuotas partes por pagar.  La evidencia se encuentra en Subdirectorio RESOL CXP C PARTES 2013 de Cuentas por pagar cuotas partes y en los expedientes virtuales del proceso gestión de cobro en el aplicativo ORFEO.serie 201340502603 y en el correo intranet de fecha 15/05/2013</t>
  </si>
  <si>
    <t xml:space="preserve">Durante el I semestre de 2013 se realizaron 6 valoraciones medico laborales oportunamente de las 6 tramitadas para un cumplimiento del  100% de la meta establecida. </t>
  </si>
  <si>
    <t>Durante el I semestre de 2013, se presentaron 16 declaraciones de giro y compensacion de las 16 que estaba obligada la entidad a presentar para un cumplimiento del 100% de la meta establecida.</t>
  </si>
  <si>
    <t>Durante el I semesstre de 2013, se recibieron 4690 PILAS, y fueron tramitadas 4690, para un cumplimiento del 100% de  la meta establecida</t>
  </si>
  <si>
    <t>La Eficacia en la Inducción de Personal fue del 100% por cuanto durante el I semestre, se desarrollaron las 9 actividades planeadas para la Inducción General, así 1) Elaboración y envío del mensaje de bienvenida, 2) Entrega de Cartilla de Inducción,  3) inducción General mediante diapositivas, 4)Recorrido por las instalaciones  (funcionarios Bogotá) 5) Presentación del nuevo funcionario al personal de la Entidad, (funcionarios Bogotá) 6) Aplicación de Encuesta Evaluación de la Inducción General, 7) Registro de la huella digital para el  control del ingreso y salida para los funcionarios nuevos de la ciudad de Bogotá 8) Elaboración y entrega de un  memorando solicitando al jefe del nuevo funcionario, la  inducción específica, 9) Aplicación de la encuesta evaluación de la Inducción Específica. SERIE 20107101- INDUCCIÓN Y RE INDUCCIÓN</t>
  </si>
  <si>
    <t>Lo informes se presentaron de la siguiente manera:  1)El informe de percepcion quejas y reclamos IV trimestre 23 enero 2013  EXTREMPORANEO                                                                                                                                                                             
2) el informe de gestión se presento en febrero 26 de 2013 # 20132200014613 8)                                                                                                                                                                      3) el informe de percepcion quejas y reclamos i trimestre, 26 de abril 2013# 20132200026326   EXTREMPORANEO                                                                                                                                            3) el infrome de de desempeño II 2012 30 de enero 2013</t>
  </si>
  <si>
    <t>En el período se profirieron 2123 resoluciones en términos de ley</t>
  </si>
  <si>
    <t>Durante el primer semestre de 2013 se dio cumplimiento a las auditorias programadas en los programas de auditorias de seguimiento y evaluacion independiente como las de calidad asi: 15 auditorias de calidad programadas para el primer ciclo y  61 auditorias de seguimiento y evaluacion independiente, incluidas las 7 auditorias a las divisiones solicitadas por el comite coordinador del sistema de control interno.</t>
  </si>
  <si>
    <t xml:space="preserve">La oficina de control interno presento oportunamente los programas individuales de auditorias a los procesos a auditar y fueron cumplidos a cabalidad; para las auditorias de TICS (Derechos de Autor) y Auditoria de Libros Oficiales no se lograron realizar en las fechas establecidas en el programa anual de auditorias toda vez que los procesos no suministraron los insumos requeridos para la ejecucion de las auditorias. </t>
  </si>
  <si>
    <t>Durante el primer semestre de 2013 la oficina de control interno presento el 100% de los informes de auditorias realizados y elaboro el 100% de las hojas de vida de los mismos.</t>
  </si>
  <si>
    <t>Durante  el semestre evaluado se recibieron 124 solicitudes de  elaboración, modificación o eliminación  de  documentos para revisión. Se revisaron técnicamente 121 documentos, quedando pendiente 3 documentos,debido a que fueron recibidos el día jueves 27 de Junio de 2013.Informacion que se puede evidenciar en la base de datos de control de documentos del SIP a cargo de la secretaria de la oficina asesora de planeacion y sistemas</t>
  </si>
  <si>
    <t>Durante el I semestre de 2013 se realizaron  984 visitas de auditoria de servicios de salud de 964 programadas para un cumplimiento del 102% de la meta establecida. El mayor número de visitas de auditoria realizadas se debe a la necesidad de desplazarse a los puntos de atención de servicios de salud en forma adicional a lo establecido para garantizar la adecuada prestación de los mismos</t>
  </si>
  <si>
    <t>No se realizo reporte de avance por parte del proceso</t>
  </si>
  <si>
    <t>La Eficiencia en la expedición de las Certificaciones fue del 100%. Durante el 1o semestre se expidieron dentro del término estalbecido las  92 certificaciones solicitadas, así: Certificaciones SIIF 15, Certificaciones Laborales 48, Certificaciones con funciones 15, certificaciones de Inexistencia personal 14; para un cumplimiento del  100% .
EVIDENCIAS SERIE: 21013- CERTIFICACIONES Y 2105203-PLAN DE ACCIÓN 2013.</t>
  </si>
  <si>
    <t>Durante el semestre la ejecución del PAC estuvo el 99% del nivel de ejecución, sin embargo  es necesario que los procesos que ejecutan Gastos Generales y Gastos de Personal ejecuten el PAC de acuerdo con la solicitud de recursos que realizan, toda vez que  analizados los indicadores por objeto de gasto, Gastos de Personal tiene un nivel de ejecución del 89% Gastos Generales 76% y Trasnferencias 99%</t>
  </si>
  <si>
    <t>La depuración de conciliaciones bancarias se viene desarrollando de manera oportuna, sólo se está pendiente de culminar con la depuración de la cuenta 311-004934 toda vez que la conciliación del mes de Mayo- se presentó el 21 de junio de 2013 y la gestión de depuración se adelanta en el mes de Julio de 2013- así mismo esta cuenta se ve inpactada por el recaudo de cuotas partes pensionales a través de persuasivo y coactivo de lo cual la gestión de reintegro al Tesoro Nacional se debe esperar a los términos jurídicos y que se produzcan las correspondietes liquidaciones</t>
  </si>
  <si>
    <t>Durante el I semestre de la vigencia 2013 se radicaron y se contestaron  12 Derechos de petición, 6 acciones de tutela y  2  Acción Popular  durante el periodo  Objeto de reporte evidencia en la base de datos OAJ.</t>
  </si>
  <si>
    <t>Durante el I Semestre se tramitaron 5 conceptos Jurídicos. Evidencia en la base de datos OAJ.</t>
  </si>
  <si>
    <t>Durante el I semestre  de la vigencia 2013 se notificaron y se contestaron 140  demandas encontra Fondo Pasivo Social De Los  Ferrocarriles Nacionales De Colombia.  Evidencia que se encuentra en la Base de datos OAJ.</t>
  </si>
  <si>
    <t>Durante el primer semestre de 2013 se avocó conocimiento a dos (2) expedientes remitidos  por cobro persuasivo, que corresponden a: Municipio de la Cumbre Proc. No. 2013-0001; Municipio de Florida Proc. No. 2013-0002</t>
  </si>
  <si>
    <t>durante el II trimestre del año en curso fueron solicitados 152 servicios de soporte de los cuales fueron atendidos 152 servicios, logrando asi obtener un 100% de servicios prestados.informacion que se puede evidenciar en la carpeta de soportes tecnicos de GIT TICS con TRD 120,62,01</t>
  </si>
  <si>
    <t>De acuerdo a cronograma interno en donde se determino las cuentas susceptibles de ser depuradas se determino que correspondian a 86 cuentas a analizar de las cuales 52 fueron conciliadas entre los procesos con su debida depuracion y 29 que con corte a 31 de marzo de 2013 que fue el ultimo balance presentado dentro de este semestre se encontraban en cero es decir estan debidamente depuradas, quedando pendientes cinco que se depuraran dentro del trimestre siguiente, estados financieros con corte a 31 de Junio de 2013 que se presenta a los entes de control en el segundo semestre del 2013. las respectivas conciliaciones se encuentran en carpetas debidamente archivadas, se solicito a gestion documental la asignacion de numeracion dentro de las tablas de rentencion documental, la cual a la fecha no se  nos ha asignado por cuanto no se ha reunido el comite.(MODIFICACION REALIZADA)</t>
  </si>
  <si>
    <t xml:space="preserve">Se programron 10 capacitaciones a solicitud de cada uno de los procesos por medio de correo eletrónio y meorando.  Sin embargo con la actualización del programa ORFEO se vió la necesidad de programar más capacitaciones en total fuerón 64, la evidencia está consignada en la carpeta CAPACITACIONES ORFEO 2013, esta carpeta hace parte de los documentos de apoyo dentro del archivo de gestión del proceso.  </t>
  </si>
  <si>
    <t>El el programada de correspondencia DOCPLUS se registraron 538 solicitudes de préstamos de documentos, de los cuales, se entregaron 537 carpetas.  La evidencia se puede encontrar en el programa DOCPLUS en el módulo REPORTES,MOVIMIENTOS, OTROS MOVIMIENTOS</t>
  </si>
  <si>
    <t>Se radicaron y se distribuyeron en forma oportuna 23195 documentos para todos los procesos. La evidencia está consignada en la carpeta 220-8303 PLANILLA DE CORRESPONDENCIA RECIBIDA ubicada en el archivo de gestión del proceso.</t>
  </si>
  <si>
    <t>Durante el primer semestre de 2013, se remitieron 2 expedientes para cobro jurídico, frente a un total de 2 expedientes ejecutoriados y con liquidación de deuda (deudores Municipios de Florida y La Cumbre).  La evidencia se encuentra en los expedientes virtuales del proceso gestión de cobro en el aplicativo ORFEO serie 20134050210300001E.</t>
  </si>
  <si>
    <t>Durante el 1er semestre de 2013,  se expidieron 3 requerimientos a morosos, frente a un total de  3 morosos por bienes muebles e inmuebles registrados.   La evidencia se encuentra en los expedientes virtuales del proceso gestión de cobro en el aplicativo ORFEO, TRD, serie 201340502605.</t>
  </si>
  <si>
    <t>Durante el Ier semestre de 2013, se tramitó 1 recobro ante el administrador fiduciario FOSYGA, frente a un pago efectuado al contratista .    La evidencia se encuentra en el expediente virtual del proceso gestión de cobro en el aplicativo ORFEO, TRD, serie 201340502604.</t>
  </si>
  <si>
    <t>Durante el periodo de enero a junio 2013 se expidieron 230 requerimientos (19 paz y salvos y 211 solicitudes de pago via telefónica) frente a 230 deudores morosos al SGSSS registrados.   La evidencia se encuentra en los expedientes virtuales del proceso gestión de cobro en el aplicativo ORFEO serie. 201340502606 y en la Base de Datos denominada Reporte de control de LLamadas.</t>
  </si>
  <si>
    <t xml:space="preserve">Durante el primer semstre del año 2013 , se radicaron un total  de 2.750 solicitudes por diferentes conceptos relacionados con el reconocimiento de prestaciones económicas, de las cuales fueron tramitadas un total de 2.642. Las solicitudes pendientes obedecen principalmente a que se deban tramitar en el tercer trinestre del año 2013, o en espera que se aporten documentos o certificaciones de los usuarios o areas de la entidad.Para efectos de consolidar la información correspondiente al proceso del  primer semestre del año 2.013, se tuvieron en cuenta los diferentes informes mensuales reportados a la Coordinación por las abogadas sustanciadoras y funcionarios del GIT que realizan trámites relacionados con las diferentes solicitudes de prestaciones económicas; el archivo en excel del consolidado mensual y semestral y el programa orfeo, evidencias que se encuentran en las carpetas y archivos a cargo de la secretaria del proceso. </t>
  </si>
  <si>
    <t>Durante el primer semestre del año 2013, se tramitaron y atendieron un total  de 5,997 solicitudes por diferentes conceptos relacionados con las novedades a aplicar en las tres nóminas de pensionados (FERROCARRILES NACIONALES DE COLOMBIA, FUNDACION SAN JUAN DE DIOS Y PROSOCIAL); de las cuales fueron tramitadas un total de 5.997, para un total de cumplimiento del 100% de novedades aplicadas.Para efectos de consolidar la información correspondiente al proceso del  primer semestre del año 2.013, se tuvieron en cuenta los diferentes informes mensuales reportados a la Coordinación por los funcionarios del GIT que realizan los  trámites relacionados con las diferentes solicitudes y/o novedades que afectan las nóminas de pensionados de Ferrocarriles Nacionales de Colombia, Prosocial y Fundación San Juan de Dios, la información que reposa en las bases de datos de pensionados que se tramitaron en el semestre y los archivos planos respectivos.</t>
  </si>
  <si>
    <t>La Eficacia en el Trámite de las Novedades de Personal fue del 100%. Durante el I Semestre de 2013, se recibieron 200 novedades, las cuales fueron revisadas y tramitadas en su totalidad dentro de los plazos establecidos, para una eficacia del 100% en el  trámite de las novedades de personal.
EVIDENCIAS: 210 6301 - NÓNIMA Y 210 5203 - PLAN DE ACCION GTH</t>
  </si>
  <si>
    <t>La Eficacia en la Liquidación de la Nómina fue del 100%. Durante el I semestre de 2013, se liquidaron 13 nóminas de las 13 requeridas, esto es,  dos nóminas quincenales por cada mes y la nómina adicional correspondiente a la liquidación de la Retroactividad ordenada por el Gobierno Nacional. El Nivel de Eficiencia en la Liquidación de la Nómina fue del 100%.
EVIDENCIAS: 210 6301 - NÓMINA</t>
  </si>
  <si>
    <t>El Impacto de las capacitaciones desarrolladas durante el II semestre de 2012 fue del 91% por cuanto  se establecio que en promedio en 123 de las 135 encuestas aplicadas se manifesto tanto por los funcionarios que asistieron a las capacitaciones como por los jefes o coordinadores de los mismos, que se están aplicando los conocimientos o habilidades aprendidos durante las capacitaciones en sus puestos de trabajo.  
EVIDENCIAS SERIE:  210 7101 - PROGRAMAS DE CAPACITACIÓN, FORMACIÓN Y BIENESTAR SOCIAL.</t>
  </si>
  <si>
    <t>Se elaboró el informe de Ausencias Laborales correspondiente al I Trimestre de 2013.
El Informe del IV Trimestre de 2012, no se puede elaborar porque el Sistema Biométirico presentó fallas y se perdió toda la información registrada en dicho trimestre.
2103501  - ESTADÍSTICAS DE PERSONAL</t>
  </si>
  <si>
    <t xml:space="preserve">Gestión de Talento Humano cumplió con la Ejecución del 100%  de los productos programados para el Semestre
1.) Mediantte Circular GTH-20132100000204 del 30 de Enero de 2013, se recordó el plazo establecido en el Acuerdo No. 137 de 2010, para la Evaluación del Desempeño Laboral correspondiente al Segundo semestre 2012-2013 y durante el transcurso del semestre se revisaron cuarenta (40) formatos de EDL correspondientes a dicho periodo, adicionalmente se devolvieron mediante Memorandos GTH-20132100038123 de Junio 06 y GTH -20132100038483 de Junio 07 del presente año, los formatos que no se ajustaban a la metodología establecida por la CNSC para la EDL.
2) Revisión Formatos concertación de compromisos laborales 2013-2014: se recibieron y revisaron, diecinueve  (19) formatos de concertación de compromisos laborales para el periodo de evaluación del desempeño 2013-2014, los cuales se encuentran archivados en las Historias Laborales de cada funcionario.
3)Estudios previos para adelantar el proceso de contratación ajuste y adopción del Sistema Propio de Evaluación de Desempeño Laboral, enviados a la Oficina Asesoa Jurídica: Mediante Memorando GTH-20132100015753 se se solicitó a la Oficina Jurídica adelantar proceso de contratación para el Ajuste del Sistema Propio de Evaluación del Desempeño del FPS e implementación del mismo y se remitieron los Estudios Previos y el CDP.
4) Informe consolidado de calificación anual de servicios periodo 2012-2013 ": Se elaboró el Informe Consolidado del resultado de la EDL correspondiente al periodo Febrero de 2012 a Enero de 2013. En el mes de Julio se presentará ante la Comisión de Personal. Es preciso señalar, que en este informe se evidencia que existen 14  funcionarios que no han remitido copia de la EDL correspondiente a dicho período.
EVIDENCIAS SERIE: 210 2103-CORRESPONDENCIA INTERNA - SOPORTES EVALUACIÓN DE DESEMPEÑO. 210 4903- HISTORIAS LABORALES DE PERSONAL.
</t>
  </si>
  <si>
    <t xml:space="preserve">Durante el I semestre de 2013, se tramitaron 6284 novedas de las 6298  recibidas; se rechasaron 14 novedades por que los usuarios se encuentran afiliados en otra eps,el cumplimiento es  del 100% de la meta establecida.Este cumplimiento se puede evidenciar en la carpeta de apoyo identificada novedades de afiliaciones. </t>
  </si>
  <si>
    <t>La Coordinación del Grupo Interno de Tesorería presentó 8 informes de manera oportuna de los 8 programados. La Subdirección Financiera- Presupuesto  Genero 6 Ejecuciones presupuestales de las 6 programadas, el GIT de Contabilidad presento 39 de 39 programados, La evidencia de las 6 ejecuciones presupuestales  se encuentra en la carpeta de archivo   2013 400 78-03 EJECUCION PRESUPUESTAL</t>
  </si>
  <si>
    <t>En el I semestre de 2013 se recibieron 26 propuestas  y se  evaluaron en su totalidad  correspondientes a: 1)– Licitación 01-2012 Servicios para el procesamiento de la información de Los Rips - 2) Selecciones abreviadas del  01 al 03 correspondiente a. Prestación de servicios de salud  División Pacifico – Prestación de servicios para el estudio de la UPC POS contributivo correspondiente al año 2012,- 3) Invitaciones públicas del 1 al 17 correspondiente a: servicios de vigilancia en Bucaramanga; servicio de publicaciones; suministro y/o renovación de 27 TOKENS SIIF NACION y 6 TOKENS PK12 SISPRO;  Mantenimiento preventivo y correctivo que incluya el suministro y cambio de repuestos a los vehículos de la entidad; Suministro de gasolina corriente, mediante vales, sistema de chips u otro medio efectivo de monitoreo del consumo de combustible; Suscripción al servicio de información diaria multiusuario por medio de una publicación periódica vía internet; Realización de la medición del clima organizacional a través de la aplicación de una prueba sistematizada;  actividades contenidas en el Plan de Salud Ocupacional vigencia 2013; Suministro de tiquetes aéreos; Adquisición de dotaciones para los funcionarios del FPS. se evidencia en la pagina WEB de la  entidad link de CONTRATACIÓN</t>
  </si>
  <si>
    <t xml:space="preserve">En el primer semestre de 2013 se realizaron 94 ingresos al almacén por valor de $16,882,278,  los cuales corresponden  a las compras de caja menor y por contratacion según el plan de adquisiciones, que reposan  en lo carpetas  de Boletines Diario de Almacén de los meses  de enero a junio  identificadas   con TRD  numero 230.11.01  y SAFIX. </t>
  </si>
  <si>
    <t>Durante el 1 semestre de 2013, se evaluaron 150 proveedores con calificación satisfactoria de 150 proveedores evaluados.   La evidencia se puede encontrar en el aplicativo Hoja de Vida y Evaluación de Proveedores a cargo del doctor Luis Alberto Segura y/o en medio físico en la Oficina Asesora Jurídica en la carpeta OAJ-130-52-3 PLANEACIÓN Y AUTOEVALUACIÓN DEL PROCESO OAJ 2013,</t>
  </si>
  <si>
    <t>La supervicion del contrato se realizo mediante las facturas de prestaciones de servicio, contrato No0152013 con la entidad ETB</t>
  </si>
  <si>
    <t>Se verificó la información de programación de auditorías frente a su realización durante el primer semestre de 2013, cuyos resultados corresponden de acuerdo con las evidencias aportadas.</t>
  </si>
  <si>
    <t>La presentación oportuna de informes se ve afectada por la realización de las auditorías de Derechos de Autor y libros Oficiales posterior a la fecha programada por falta del suministro de la información requerida por parte de los procesos de Gestión de TIC'S  y del Grupo Interno de Gestión de Contabilidad respectivamente. De esta manera el número de informes realmente presentados en términos de oportunidad corresponde a 74.</t>
  </si>
  <si>
    <t>Pese a la adecuada programación de auditorías y su oportuna comunicación, no se realizaron en términos de oportunidad las correspondientes a Derechos de Autor y Libros Oficiales, de los procesos de Gestión de TIC'S  y del Grupo Interno de Gestión de Contabilidad respectivamente por cuanto no suministraron la información requerida para su ejecución. De esta manera el número de auditorías realizadas en términos de oportunidad es de 74.</t>
  </si>
  <si>
    <t>MONICA MANRIQUE AUDITOR DE CALIDAD</t>
  </si>
  <si>
    <t xml:space="preserve">LINA MORALES </t>
  </si>
  <si>
    <t>Se evidencio la presentacion opotunamente de 5 de los informes presentados durante el I semestre de 2013 asi:
1) Informe de Desempeño II semestre 2012, el 15 de enero de 2013, carpeta 120.53.9 Informes de desempeño.                                                                                                                                                                                                                                                                                                                                                  2) Informe a la Cámara de Representantes, radicado en la cámara de represenatntes mediante OPS- 20131200050111 del 19 de marzo de 2013, carpeta 120.53.01                                                                                                                                                                                                                                                                                                                                                                                          3) Informe de Gestión del proceso  vigencia 2012, el 19 de febrero de 2013, carpeta 120.53.09 -informes de gestión
4) Informe Anual de Rendición de Cuenta CGR vigencia 2012, el 5 de Marzo de 2013.                    
5) Informe al Congreso de la República Sector de la Protección Social, se envio correo electronico el día 20 de Junio de 2013.                                      6) Extemporaneo la publicación del Informe de Gestión  a la Ciudadania, el cual esta publicado en la página web de la entidad link entidad / Informes  el 13 de junio de 2013.</t>
  </si>
  <si>
    <t>Se evidencia que durante el primer semestre de 2013 se recibieron para revision tecnica 124 documentos por parte de los proceso de los cuales se les realizo la revision tecnica a 121 documentos quedando pendientes los recibidos desde el 27/06/2013 fecha limite para cierre del semestre.  Las evidencias estan soportadas en la base de datos de la secretaria del proceso.</t>
  </si>
  <si>
    <t>Durante el I semestre de 2013 se realizaron los siguientes seguimiento a los diferentes planes institucionales asi:
1) Plan de Acción II semestre 2012, enviado a la oficina de control interno  16/01/2013.
2)  Plan Indicativo  II semestre 2012 publicado en la pagina web de la entidad.                                                                                                                                                                                                                                                                                                                                                                                                  3) Plan de fortalecimiento del Sistema Integral de Gestión (MECI - CALIDAD). (Nov - Dic 2012 enviado a CI 15/01/2013 , Ene - feb 2013 enviado a CI 12/03/2013 y  marzo - abril 2013 enviado a CI 14/05/2013).  
Se hace la aclaracion que los seguimiento de los planes PMI y PMR no son de competencia del proceso de Direccionamiento Estrategico motivo por el cual la medicion de estos se da por el proceso de Medicion y Mejora.</t>
  </si>
  <si>
    <t>Se evidencio durante el primer semestre de 2013 la ejecución de las siguientes actividades asi:
1)Plan de Adquisicion de bienes, servicios y obras publicas del año 2013 en conjunto con el proceso de  Gestión Bienes Compras y  Servicios Administrativos, evidencia que se puede cotejar en la página web de la entidad, link /  la entidad / planes y programas. 
2) se proyecto la Resolución de desagregación del presupuesto No 001 de 02 de enero de 2013, evidencia que se puede cotejar el la página de intranet, link, normatividad / Resoluciones.                                                                                                                                                          3) Se elaboraron los memorandos de solicitud de necesidades a los diferentes procesos para el anteproyecto 2014, evidencia que se puede cotejar en la carpeta 120,77,02 Anteproyecto de presupuesto, folios (1-9). 
4) Se envio el anteproyecto de presupuesto el 22   de marzo de 2013 con  No de Radicado OPS - 20131200054001.</t>
  </si>
  <si>
    <t>ATENCION AL CIUDADANO</t>
  </si>
  <si>
    <t>N/A</t>
  </si>
  <si>
    <t>Para el primer semestre de 2013 no se realizo programacion para mantenimiento de equipos de computo.</t>
  </si>
  <si>
    <t>A la fecha del seguimiento no se evidencia la realizacion del informe de la supervision del contrato con el ETB.</t>
  </si>
  <si>
    <t>Se pudo evidenciar el envio de 73 correos de solicitudes de publicacion al correo electronico publicaciones@fondo.</t>
  </si>
  <si>
    <t>Se evidencio el diligenciamiento de los formatos Control de Servicios Informativos los cuales para el primer semestre de 2013 se prestaron un total de 424 servicios tecnicos  prestados.</t>
  </si>
  <si>
    <t>Una vez revisadas las nominas realizadas durante el primer semestre de 2013 se pudo evidenciar el tramite de inclusion de 200 novedades dentro de los plazos establecidos.</t>
  </si>
  <si>
    <t>Se pudo evidenciar los tramites oportunos para las nominas del primer semetre de 2013, se realizaron 2 por mes (Quincenal) y una adicional del retroactivo del incremento de salario.</t>
  </si>
  <si>
    <t xml:space="preserve">Se pudo evidenciar en el informe generado por GTH con corte a junio 30 de 2013 que el impacto de las capacitaciones desarrolladas durante el II semestre de 2012 fue del 91% por cuanto  se establecio que en promedio en 123 de las 135 encuestas aplicadas se manifesto tanto por los funcionarios que asistieron a las capacitaciones como por los jefes o coordinadores de los mismos, que se están aplicando los conocimientos o habilidades aprendidos durante las capacitaciones en sus puestos de trabajo.  </t>
  </si>
  <si>
    <t>Se pudo evidenciar la realización del informe de Ausencias Laborales correspondiente al I Trimestre de 2013.
No se pudo elaborar  el Informe del IV Trimestre de 2012 toda vez que el sistema biometrico presento fallas en la tarjeta y se perdio parte de la información.</t>
  </si>
  <si>
    <t>1.) Evaluación del desempeño segundo semestre 2012-2013 solicitada y revisada: Mediantte Circular GTH-20132100000204 del 30 de Enero de 2013, se recordó el plazo establecido en el Acuerdo No. 137 de 2010, para la Evaluación del Desempeño Laboral correspondiente al Segundo semestre 2012-2013 y durante el transcurso del semestre se revisaron cuarenta (40) formatos de EDL correspondientes a dicho periodo, adicionalmente se devolvieron mediante Memorandos GTH-20132100038123 de Junio 06 y GTH -20132100038483 de Junio 07 del presente año, los formatos que no se ajustaban a la metodología establecida por la CNSC para la EDL.
2) Revisión Formatos concertación de compromisos laborales 2013-2014. se recibieron y revisaron, diecinueve  (19) formatos de concertación de compromisos laborales para el periodo de evaluación del desempeño 2013-2014, los cuales se encuentran archivados en las Historias Laborales de cada funcionario.
3)Estudios previos para adelantar el proceso de contratación ajuste y adopción del Sistema Propio de Evaluación de Desempeño Laboral, enviados a la Oficina Asesoa Jurídica. Enviado Memorando GTH-20132100015753 el 1 de marzo de 2013 y a la fecha no se tiene respuesta del mismo.
4) Informe consolidado de calificación anual de servicios periodo 2012-2013,  Se elaboró el Informe Consolidado del resultado de la EDL correspondiente al periodo Febrero de 2012 a Enero de 2013. En el mes de Julio se presentará ante la Comisión de Personal. Es preciso señalar, que en este informe se evidencia que existen 14  funcionarios que no han remitido copia de la EDL correspondiente a dicho período.</t>
  </si>
  <si>
    <t xml:space="preserve">Se evidencio el desarrollaron de las 9 actividades planeadas para adelantar la Inducción General a los 20 funcionarios nuevos que contrataron para el primer semestre de 2013, así 
1) Elaboración y envío del mensaje de bienvenida, 
2) Entrega de Cartilla de Inducción, 
3) inducción General mediante diapositivas, 
4)Recorrido por las instalaciones  (funcionarios Bogotá) 
5) Presentación del nuevo funcionario al personal de la Entidad, (funcionarios Bogotá) 
 6) Aplicación de Encuesta Evaluación de la Inducción General, 
7) Registro de la huella digital para el  control del ingreso y salida para los funcionarios nuevos de la ciudad de Bogotá 
8) Elaboración y entrega de un  memorando solicitando al jefe del nuevo funcionario, la  inducción específica,
 9) Aplicación de la encuesta evaluación de la Inducción Específica. SERIE 20107101- INDUCCIÓN Y RE INDUCCIÓN. </t>
  </si>
  <si>
    <t>Se pudo evidenciar que durante el primer semestre de 2013 se realizo la expedición dentro de terminos de oportunidad un total de 92 certificaciones asi:  
Certificaciones SIIF 15, Certificaciones Laborales 48, Certificaciones con funciones 15, certificaciones de Inexistencia personal 14.</t>
  </si>
  <si>
    <t xml:space="preserve">Se evidencia el cumplimiento de los informes presentados algunos extemporaneos asi:
1) Se elaboró  el informe de gestión del proceso de medición y mejora y fue enviado a planeación y sistemas 11/02/2013 mediente correo electrónico.
2) Informe de avance del Plan de Mejoramiento Insitucional, correspondiente al primer trimestre de 2013 extemporaneo 
3) Reporte de seguimiento a indicadores de gestión, correspondiente al segundo semestre de 2012 (05 de marzo de 2012, Memorando 3513)extemporaneo. 
4) Informe de avance del plan de manejo de riesgos correspondiente al cuarto trimestre de 2012 y primer trimestre de 2013 extemporaneo  
5). El informe de revision por lal direccion se envio mediante correo electronico el 15 de abril de 2013. </t>
  </si>
  <si>
    <t>Durante el primer semestre de 2013 fueron detectados 83 no conformidades reales y 85 no conformidades potenciales; a la fecha del seguimiento faltan por documental 24 no conformidades reales y 20 no conformidades potenciales.</t>
  </si>
  <si>
    <t>JAKELINNE CRUZ</t>
  </si>
  <si>
    <t>Se evidencia que durante el Primer Semestre de 2013 se  presentaron los siguientes informes: 1) INFORME DE PERCEPCION DE QUEJAS Y RECLAMOS IV TRIMESTRE 2012, Se entrego el 23/01/2013 mediante memorando 20132200004423, 2) INFORME DE PERCEPCION DE QUEJAS Y RECLAMOS I TRIMESTRE 2013, Se entrego el 26/04/2013 (Extemporaneo) mediante memorando 20132200026363. 3) INFORME DE DESEMPEÑO II SEMESTRE 2012, Se entrego el 30/01/2013 a la OPS. 4) INFORME DE GESTION VIGENCIA 2012, Se entrego el 26/02/2013 mediante memorando 20132200014613. Evidencia que reposa en el archivo de gestion del proceso en sus respectivas carpetas.</t>
  </si>
  <si>
    <t xml:space="preserve">Se pudo evidenciar que durante el I semestre de 2013, se presentaron 16 declaraciones de giro y compensacion de las 16 que estaba obligada la entidad a presentar para un cumplimiento del 100% de la meta establecida. Esta informacion se encuentra  registrada en el AZ "COMPENSACION DE ENERO A DICIEMBRE 2013" </t>
  </si>
  <si>
    <t>Se evidencia que durante el Primer Semestre de 2013 se  recibieron 4690 PILAS, y fueron tramitadas 4690, para un cumplimiento del 100% de  la meta establecida. Esta informacion se encuentra en la Base de Datos suministrada por el funcionario encargado del proceso.</t>
  </si>
  <si>
    <t>Se evidencia durante el I Semestre 2.013,  se realizo el tramite de 6284 novedades de las 6298  recibidas; de las cuales se  presentaron  14 inconsistencias toda vez que  los usuarios se encuentran afiliados en otras EPS, el cumplimiento es  del 100% de la meta establecida. Esta informacion se corrobora en la carpeta con TRD  320.66.01 "Novedades 2013"</t>
  </si>
  <si>
    <t>Se pudo evidenciar que durante el I Semestre de 2013 se realizaron  6 valoraciones medico laborales oportunamente de las 6 valoraciones medico laborales  solicitadas;  esta informacion es generada segun "FORMATO DE REPORTES INDICADORES TRIMESTRALES PROCESO GESTION DE SERVICIOS DE SALUD" I Semestre 2013.</t>
  </si>
  <si>
    <t xml:space="preserve">Se pudo evidenciar que durante el Primer Semestre de 2013 se realizaron las 964 visitas de auditoria de servicios de salud programadas.
Se aclara que el indicador debe ser reportado con el cumplimiento de la  programacion establecida en los programas de auditorias aprobados por el comite coordinador del sistema de control interno y calidad.
Las auditorias realizadas adicional a esta son como valor agragado en cumplimiento  a la necesidad de desplazarse a los puntos de atención de servicios de salud en forma dicional a lo establecido para garantizar la adecuada prestación de los mismos; esta informacion es suministrada mediante "FORMATO DE REPORTES INDICADORES TRIMESTRALES PROCESO GESTION DE SERVICIOS DE SALUD" I Semestre 2013. </t>
  </si>
  <si>
    <t xml:space="preserve">Se evidencia el Porcentaje de ingresos realizados según ordenes de compra tramitadas durante el I Semestre del 2013, de los cuales se ejecutaron 94 Ingresos al almacen que corresponden  a las compras de caja menor y por contratacion según el plan de adquisiciones,evidencia que reposa  en las carpetas  de Boletines Diario de Almacén de los meses  de enero a junio respectivamente, identificadas   con TRD  numero 230.11.01  y SAFIX. </t>
  </si>
  <si>
    <t>JAKY CRUZ</t>
  </si>
  <si>
    <t>Se evidencia el reporte correspondiente a los inventarios del fondo a cierre junio 30 de 2013, mediante memorando 20132300048043 y se levanta acta No. 002 con fecha 04/07/2013 del inventario fisico existente en el almacen general de la estacion de la sabana, al igual coincide con el inventario registrado en el módulo de inventarios  del programa SAFIX. carpeta TRD 230.11.01 "Cierre de inventario junio30/2013"</t>
  </si>
  <si>
    <t>Se evidencia que no se ha realizado el avaluo por falta de recursos,al momento del seguimiento se evidencia que mediante el memorando 20132300049453 con fecha  19/07/2013 se realiza la solicitud del certificado de disponibilidad presupuestal para realizar el avaluo de los bienes-muebles del FPS .</t>
  </si>
  <si>
    <t xml:space="preserve">Se evidencia que se realizaron 518 egresos de almacen  durante el I semestre 2013,  las  solicitudes de  bienes y servicios tramitadas  se pueden constatar  en las carpetas consolidades mensualmente Enero- Junio,TRD 230,11,01 "Boletin diario de almacen" y por el Sistema SAFIX. </t>
  </si>
  <si>
    <t xml:space="preserve">Se evidencia que durante el I Semestre de 2013 se solicitaron 538 documentos del archivo central en calidad de prestamo, de los cuales 537 fueron  entregadas a los funcionarios que los solicitaron; esta evidencia se puede corroborar en el programa DOCPLUS, en el módulo de Reportes,movimientos, ficha de prestamos   tomando como referencia el registro del 01 de enero del 2013 hasta el 24 de junio de 2013 . </t>
  </si>
  <si>
    <t>Se evidencia que durante el I Semestre de 2013  se radicaron y distrubuyeron oportunamente dentro de las 6 horas siguientes a la radicacion 23.195 documentos; La evidencia está consignada en la carpeta 220-8303 PLANILLA DE CORRESPONDENCIA RECIBIDA ubicada en el archivo de gestión del proceso.</t>
  </si>
  <si>
    <t>Durante el primer semestre de 2013 fueron realizadas 4 jornadas de capacitación del programa ORFEO, las cuales fueron informadas a la GTH.</t>
  </si>
  <si>
    <t>JOSÉ LUIS YANCES RESTÁN</t>
  </si>
  <si>
    <t>De acuerdo a lo evidenciado, no se ha iniciado la ejecución de la meta puesto que no se a obtenido los certificados catastrales por parte del IGAC</t>
  </si>
  <si>
    <t xml:space="preserve">Se evidenció base de datos en la cual se registran las solicitudes de prestaciones econòmicas presentadas y tramitadas por los respectivos funcionarios del proceso, así como la carpeta donde obran los informes presentados respecto de los trámites evacuados por los mismos. Según ésta se han tramitado 2642 solicitudes. </t>
  </si>
  <si>
    <t xml:space="preserve">Ya se cuenta con Certificado de Disponibilidad Presupuestal No. 13313 de Mayo 30 de 2013 y a través de memorando N° GAD 20132300044843 del 03/07/2013 se solicitó el visto bueno para adelantar el proceso de contratación. Actualmente se encuentra en proceso el concurso de mérito 001 de 2013 para adjudicar el contrato de avalúo de los bienes. </t>
  </si>
  <si>
    <t>Se evidenció que no se iniciado el proceso de contratación tendiente al saneamiento de los inmuebles.</t>
  </si>
  <si>
    <t xml:space="preserve">Se evidencio la gestion realizada por el proceso de TICS mediante el borradore del Acta de baja con fecha 15/03/2013, A la fecha del seguimiento no se ha logrado realizar la "BAJA DE ELEMENTOS PERTENECIENTES A EQUIPOS DE COMPUTO" DE 238 elementos. </t>
  </si>
  <si>
    <t>Se evidenció en el link "Reportes" del aplicativo Hoja de Vida de Proveedores alojado en la INTRANET de la entidad, 150 evaluaciones.</t>
  </si>
  <si>
    <t>Se evidenció en la página web de la entidad, en el link de "Contratación", en los links de los respectivos procesos contractuales, la evaluación técnica y financiera realizada a las propuestas presentadas por los proponentes.</t>
  </si>
  <si>
    <t>Durante el primer  semestre de la vigencia 2013 se ejecutaron 40 Contratos. Evidencia Base de Datos Contratacion 2013.</t>
  </si>
  <si>
    <t>Se evidencia el Porcentaje de ingresos realizados según ordenes de compra tramitadas durante el I Semestre del 2013, de los cuales se ejecutaron 94 Ingresos al almacen que corresponden  a las compras de caja menor y por contratacion según el plan de adquisiciones,evidencia que reposa  en las carpetas  de Boletines Diario de Almacén de los meses  de enero a junio respectivamente, identificadas   con TRD  numero 230.11.01  y SAFIX.</t>
  </si>
  <si>
    <t>Durante el I Semestre de la vigencia 2013 se  celebraron y se revisaron técnicamente 40 contratos  Y 8 convenios de Educacion Especial.Se evidencia en la base de datos de contratacion celebrada en el semestre y en cada carpeta del contrato se evidencia la hoja de verificacion de documentos de cada contrato.</t>
  </si>
  <si>
    <t xml:space="preserve">Se evidenció base de datos en la cual se registran las 140 demandas presentadas en contra del Fondo Pasivo Social De Los  Ferrocarriles Nacionales De Colombia, con la fecha de radicación y de contestación y el apoderado externo al cual le fue asignada. </t>
  </si>
  <si>
    <t>Se evidenció que, respecto del expediente Municipio de la Cumbre Proc. No. 2013-0001 se avocó conocimiento a través de auto 36 de 14/05/2013 y se  libró mandamiento de pago con Auto 38 del 15/05/2013, y en el expediente Municipio de Florida Proc. No. 2013-0002 se avocó conocimiento con Auto 37 del 14/05/2013 y se libró mandamiento de pago con auto 039 del 15/05/2013.</t>
  </si>
  <si>
    <t xml:space="preserve">Se evidenció que, respecto del expediente Municipio de la Cumbre Proc. No. 2013-0001 se avocó conocimiento a través de auto 36 de 14/05/2013 y se  libró mandamiento de pago con Auto 38 del 15/05/2013, y en el expediente Municipio de Florida Proc. No. 2013-0002 se avocó conocimiento con Auto 37 del 14/05/2013 y se libró mandamiento de pago con auto 039 del 15/05/2013. </t>
  </si>
  <si>
    <t xml:space="preserve">De acuerdo al muestreo realizado se evidenció el adecuado trámite de las novedades de nómina. Según base de datos que se lleva al interior del proceso, se han tramitado un total de 5997 novedades. </t>
  </si>
  <si>
    <t xml:space="preserve">A la fecha del seguimiento no se pudo realizar la verificacion de las resoluciones notificadas en terminos de ley  asi: notificación personal en 5 dias, por edicto en 10 dias y ejecutoriadas en 5 dias toda vez la base de datos establecida para el control no establece la verificacion real de los mismo; motivo por el cual la oficina de control interno deja la calificación del indicador como el proceso lo reporta. </t>
  </si>
  <si>
    <t>Según la base de datos proporcionada por la funcionaria Yudy Briceño, en el primer semestre de 2013 se celebraron 40 contratos los cuales fueron objeto de revisión técnica según el muestreo realizado.</t>
  </si>
  <si>
    <t xml:space="preserve">Se evidenció en la base de datos proporcionada por la funcionaria Olga Zabaleta, que durante el año 2012 se ejecutaron 101 contratos y según la base de datos proporcionada por la funcionaria Yudy Briceño, en el primer semestre de 2013 se celebraron 40 contratos </t>
  </si>
  <si>
    <t>Una vez revisado el  el informe de la Ejecución del PAC I Semestre se verificó que los resultados anotados son acorde a los niveles de exigencias del mismo.</t>
  </si>
  <si>
    <t>Analizado el correo enviado donde reposa la información se verificó que la oportunidad en el pago de Obligaciones corresponde al 98% y el 2% restante si corresponde  a las nóminas de SanJuan de Dios y Prosocial</t>
  </si>
  <si>
    <t>Se pudo evidenciar en los Libros Contables, Extractos y actas que el 100% de la Inversiones forzosas  se encuentras en títulos de tesorería Clase B (TES B)</t>
  </si>
  <si>
    <t>JAIME ESCOBAR</t>
  </si>
  <si>
    <t>Se evidencio la presentacion oportuna de 52 de 53 informes programados para el primer semestre de 2013 asi:
La Coordinación del Grupo Interno de Tesorería presentó 8 informes de manera oportuna de los 8 programados. La Subdirección Financiera- Presupuesto  Genero 6 Ejecuciones presupuestales de las 6 programadas, el GIT de Contabilidad presento 38 de 39 programados.  teniendo en cuenta que es un indicador de eficacia se tiene en cuenta la oportunidad en la presentacion de los informes.</t>
  </si>
  <si>
    <t>Se pudo evidenciar la depuración de las conciliaciones bancarias las cuales se viene desarrollando de manera oportuna, sólo se está pendiente de culminar con la depuración de la cuenta 311-004934 toda vez que la conciliación del mes de Mayo- se presentó el 21 de junio de 2013 y la gestión de depuración se adelanta en el mes de Julio de 2013.</t>
  </si>
  <si>
    <t xml:space="preserve">Revisado el Cronograma  del Plan de Trabajo Conciliaciòn entre Procesos y el Balance de Saldos y Movimientos  del SIIF se pudo evideciar que de las 86 Cuentas por Analizar  y depurar se gestionaron 52 cuentas, 29 cuentas no presentan saldos y 5 cuentas pendientes de ser depuradas. </t>
  </si>
  <si>
    <t>Se verificó la información  donde se remitieron 2 expedientes para cobro jurídico, registrada en el análisis del indicador en el memorando No. COB 20134050030373 de fecha 07-May-2013.</t>
  </si>
  <si>
    <t>Se  verificò aleatoriamente la expedición de las cuentas de cobro expedidas por deudores de FCN y PROSOCIAL, por los períodos señalados en el sistema de correspondencia ORFEO.</t>
  </si>
  <si>
    <t xml:space="preserve">Durante el I semestre de 2013,  se expidieron 602 cobros  por cuotas partes, frente a un total de  602  deudores por cuotas partes registradas (De FPS: 490, PROSOCIAL: 112, Por los períodos desde diciembre de 2012 y enero a junio de 2013, con un promedio mensual de 86 cuentas de cobro) La evidencia se encuentra en los expedientes virtuales del proceso gestión de cobro en el aplicativo ORFEO, TRD, serie 201340502601..  </t>
  </si>
  <si>
    <t>Se evidencia que durante el primer semestre se generaron 3 oficios de requerimientos a morosos (20134050087941, 20134050087951, 20134050087961) , frente a un total de  3 morosos por bienes muebles e inmuebles registrados en el sistema.</t>
  </si>
  <si>
    <t xml:space="preserve">Se evidencia que durante el primer semestre de 2013, se tramitó 1 recobro ante el administrador fiduciario FOSYGA mediante oficio 20134050027161, frente a un pago efectuado al contratista .    </t>
  </si>
  <si>
    <t>Se evidencia que durante el primer semestre de 2013, se expidieron 230 requerimientos (19 paz y salvos y 211 solicitudes de pago via telefónica) de una base de datos de 730 morosos al SGSSS.</t>
  </si>
  <si>
    <t>De acuerdo a la base de datos y la carpeta N° proporcionada por el proceso, se evidenció la radicación y contestación de 12 peticiones, 6 acciones de tutela y 2 acciones populares durante el primer semestre de 2013.</t>
  </si>
  <si>
    <t>De acuerdo a la base de datos y la carpeta N° proporcionada por el proceso, se evidenció la radicación y contestación de 5 conceptos jurídicos durante el semestre.</t>
  </si>
  <si>
    <t>Durante el primer semestre de 2013, se atendieron 52 solicitudes en terminos de oportunidad (48 proyectos de acto administrativo para pago de cuotas partes y se sustentaron o interpusieron 4 requerimientos y recursos), frente a un total de 52 solicitudes recibidas por concepto de cuotas partes.  La evidencia se encuentra en el formato SOLICITUD DE CDP - CUOTAS PARTES  POR PAGAR CODIGO:APGCBSFIFO01; o en el Subdirectorio RESOL CXP C PARTES 2013 de Cuentas por pagar cuotas partes y en los expedientes virtuales del proceso gestión de cobro en el aplicativo ORFEO.serie 201340502603 y en el correo intranet de fecha 15/05/2013</t>
  </si>
  <si>
    <t xml:space="preserve">Durante el primer semestre de 2013, se atendieron 52 solicitudes en terminos de oportunidad (48 proyectos de acto administrativo para pago de cuotas partes y se sustentaron o interpusieron 4 requerimientos y recursos), frente a un total de 52 solicitudes recibidas por concepto de cuotas partes. </t>
  </si>
  <si>
    <r>
      <t xml:space="preserve">Se evidencia que durante el primer semestre de 2013 se realizaron 6 informes relacionados con las solicitudes referentes a Afiliaciones de salud de los usuarios de Ferrocarriles Nacionales, Prosocial y San Juan de Dios a si: </t>
    </r>
    <r>
      <rPr>
        <b/>
        <sz val="8"/>
        <color indexed="8"/>
        <rFont val="Bookman Old Style"/>
        <family val="1"/>
      </rPr>
      <t>ENERO</t>
    </r>
    <r>
      <rPr>
        <sz val="8"/>
        <color indexed="8"/>
        <rFont val="Bookman Old Style"/>
        <family val="1"/>
      </rPr>
      <t xml:space="preserve"> se presento mediante formato "INFORME DE DESEMPEÑO LABORAL ATENCION AL USUARIO"  el 05/02/2013,  </t>
    </r>
    <r>
      <rPr>
        <b/>
        <sz val="8"/>
        <color indexed="8"/>
        <rFont val="Bookman Old Style"/>
        <family val="1"/>
      </rPr>
      <t xml:space="preserve">FEBRERO </t>
    </r>
    <r>
      <rPr>
        <sz val="8"/>
        <color indexed="8"/>
        <rFont val="Bookman Old Style"/>
        <family val="1"/>
      </rPr>
      <t xml:space="preserve">se presenta el 05/03/2013, </t>
    </r>
    <r>
      <rPr>
        <b/>
        <sz val="8"/>
        <color indexed="8"/>
        <rFont val="Bookman Old Style"/>
        <family val="1"/>
      </rPr>
      <t>MARZO</t>
    </r>
    <r>
      <rPr>
        <sz val="8"/>
        <color indexed="8"/>
        <rFont val="Bookman Old Style"/>
        <family val="1"/>
      </rPr>
      <t xml:space="preserve"> se presento el 05/04/2013, </t>
    </r>
    <r>
      <rPr>
        <b/>
        <sz val="8"/>
        <color indexed="8"/>
        <rFont val="Bookman Old Style"/>
        <family val="1"/>
      </rPr>
      <t xml:space="preserve">ABRIL </t>
    </r>
    <r>
      <rPr>
        <sz val="8"/>
        <color indexed="8"/>
        <rFont val="Bookman Old Style"/>
        <family val="1"/>
      </rPr>
      <t>se presento el 06/05/2013,</t>
    </r>
    <r>
      <rPr>
        <b/>
        <sz val="8"/>
        <color indexed="8"/>
        <rFont val="Bookman Old Style"/>
        <family val="1"/>
      </rPr>
      <t xml:space="preserve"> MAYO</t>
    </r>
    <r>
      <rPr>
        <sz val="8"/>
        <color indexed="8"/>
        <rFont val="Bookman Old Style"/>
        <family val="1"/>
      </rPr>
      <t xml:space="preserve"> se presento el 05/06/2013.   </t>
    </r>
    <r>
      <rPr>
        <b/>
        <sz val="8"/>
        <color indexed="8"/>
        <rFont val="Bookman Old Style"/>
        <family val="1"/>
      </rPr>
      <t>JUNIO</t>
    </r>
    <r>
      <rPr>
        <sz val="8"/>
        <color indexed="8"/>
        <rFont val="Bookman Old Style"/>
        <family val="1"/>
      </rPr>
      <t xml:space="preserve"> se presento el 05/07/2013. las evidencias se encuentran en la unidad documental 220-53.09 "Informe de Desempeño Laboral 2013". </t>
    </r>
    <r>
      <rPr>
        <sz val="8"/>
        <color indexed="10"/>
        <rFont val="Bookman Old Style"/>
        <family val="1"/>
      </rPr>
      <t xml:space="preserve">
</t>
    </r>
    <r>
      <rPr>
        <sz val="8"/>
        <rFont val="Bookman Old Style"/>
        <family val="1"/>
      </rPr>
      <t xml:space="preserve">De igual forma se  evidencia la presentacion de los 12 informes relacionados con las solicitudes referentes a Prestaciones Economicas de los usuarios de Ferrocarriles Nacionales, Prosocial y San Juan de Dios a si: </t>
    </r>
    <r>
      <rPr>
        <b/>
        <sz val="8"/>
        <rFont val="Bookman Old Style"/>
        <family val="1"/>
      </rPr>
      <t xml:space="preserve">ENERO </t>
    </r>
    <r>
      <rPr>
        <sz val="8"/>
        <rFont val="Bookman Old Style"/>
        <family val="1"/>
      </rPr>
      <t xml:space="preserve">se presentaron 2 informes  mediante formato "INFORME DE DESEMPEÑO LABORAL ATENCION AL USUARIO"  el 05/02/2013,  </t>
    </r>
    <r>
      <rPr>
        <b/>
        <sz val="8"/>
        <rFont val="Bookman Old Style"/>
        <family val="1"/>
      </rPr>
      <t>FEBRERO</t>
    </r>
    <r>
      <rPr>
        <sz val="8"/>
        <rFont val="Bookman Old Style"/>
        <family val="1"/>
      </rPr>
      <t xml:space="preserve"> se presentaron 2 informes  el 05/03/2013 , </t>
    </r>
    <r>
      <rPr>
        <b/>
        <sz val="8"/>
        <rFont val="Bookman Old Style"/>
        <family val="1"/>
      </rPr>
      <t>MARZO</t>
    </r>
    <r>
      <rPr>
        <sz val="8"/>
        <rFont val="Bookman Old Style"/>
        <family val="1"/>
      </rPr>
      <t xml:space="preserve"> se presentaron 2 informes uno se presento el 04/04/2013 y el otro el 05/04/2013 , </t>
    </r>
    <r>
      <rPr>
        <b/>
        <sz val="8"/>
        <rFont val="Bookman Old Style"/>
        <family val="1"/>
      </rPr>
      <t xml:space="preserve">ABRIL </t>
    </r>
    <r>
      <rPr>
        <sz val="8"/>
        <rFont val="Bookman Old Style"/>
        <family val="1"/>
      </rPr>
      <t xml:space="preserve">se presentaron 2 infomres uno  el 06 y el otro el 07/05/2013, </t>
    </r>
    <r>
      <rPr>
        <b/>
        <sz val="8"/>
        <rFont val="Bookman Old Style"/>
        <family val="1"/>
      </rPr>
      <t xml:space="preserve">MAYO </t>
    </r>
    <r>
      <rPr>
        <sz val="8"/>
        <rFont val="Bookman Old Style"/>
        <family val="1"/>
      </rPr>
      <t xml:space="preserve">se presentaron 2 informes  el 05/06/2013.   </t>
    </r>
    <r>
      <rPr>
        <b/>
        <sz val="8"/>
        <rFont val="Bookman Old Style"/>
        <family val="1"/>
      </rPr>
      <t>JUNIO</t>
    </r>
    <r>
      <rPr>
        <sz val="8"/>
        <rFont val="Bookman Old Style"/>
        <family val="1"/>
      </rPr>
      <t xml:space="preserve"> se presentaron 2 informes uno el  el 08/07/2013. las evidencias se encuentran en la unidad documental 220-5309 "Informe de Desempeño Laboral 2013".</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</si>
</sst>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 #,##0.00_);_([$€]\ * \(#,##0.00\);_([$€]\ * &quot;-&quot;??_);_(@_)"/>
  </numFmts>
  <fonts count="74">
    <font>
      <sz val="11"/>
      <color theme="1"/>
      <name val="Calibri"/>
      <family val="2"/>
    </font>
    <font>
      <sz val="11"/>
      <color indexed="8"/>
      <name val="Calibri"/>
      <family val="2"/>
    </font>
    <font>
      <sz val="10"/>
      <name val="Arial"/>
      <family val="2"/>
    </font>
    <font>
      <sz val="9"/>
      <name val="Arial Narrow"/>
      <family val="2"/>
    </font>
    <font>
      <sz val="10"/>
      <name val="Arial Narrow"/>
      <family val="2"/>
    </font>
    <font>
      <b/>
      <sz val="10"/>
      <name val="Arial Narrow"/>
      <family val="2"/>
    </font>
    <font>
      <b/>
      <sz val="12"/>
      <name val="Arial Narrow"/>
      <family val="2"/>
    </font>
    <font>
      <b/>
      <sz val="8"/>
      <name val="Arial Narrow"/>
      <family val="2"/>
    </font>
    <font>
      <b/>
      <sz val="8"/>
      <color indexed="9"/>
      <name val="Arial Narrow"/>
      <family val="2"/>
    </font>
    <font>
      <sz val="8"/>
      <name val="Arial Narrow"/>
      <family val="2"/>
    </font>
    <font>
      <sz val="8"/>
      <name val="Calibri"/>
      <family val="2"/>
    </font>
    <font>
      <b/>
      <sz val="9"/>
      <name val="Arial Narrow"/>
      <family val="2"/>
    </font>
    <font>
      <b/>
      <sz val="11"/>
      <color indexed="8"/>
      <name val="Calibri"/>
      <family val="2"/>
    </font>
    <font>
      <sz val="20"/>
      <color indexed="10"/>
      <name val="Calibri"/>
      <family val="2"/>
    </font>
    <font>
      <b/>
      <sz val="20"/>
      <color indexed="8"/>
      <name val="Calibri"/>
      <family val="2"/>
    </font>
    <font>
      <b/>
      <sz val="20"/>
      <color indexed="10"/>
      <name val="Calibri"/>
      <family val="2"/>
    </font>
    <font>
      <b/>
      <sz val="20"/>
      <name val="Calibri"/>
      <family val="2"/>
    </font>
    <font>
      <b/>
      <sz val="18"/>
      <color indexed="10"/>
      <name val="Calibri"/>
      <family val="2"/>
    </font>
    <font>
      <sz val="11"/>
      <name val="Calibri"/>
      <family val="2"/>
    </font>
    <font>
      <b/>
      <sz val="14"/>
      <name val="Calibri"/>
      <family val="2"/>
    </font>
    <font>
      <b/>
      <sz val="9"/>
      <color indexed="8"/>
      <name val="Arial Narrow"/>
      <family val="2"/>
    </font>
    <font>
      <sz val="18"/>
      <color indexed="8"/>
      <name val="Calibri"/>
      <family val="2"/>
    </font>
    <font>
      <sz val="22"/>
      <color indexed="8"/>
      <name val="Calibri"/>
      <family val="2"/>
    </font>
    <font>
      <b/>
      <sz val="14"/>
      <color indexed="8"/>
      <name val="Calibri"/>
      <family val="2"/>
    </font>
    <font>
      <sz val="9"/>
      <color indexed="8"/>
      <name val="Calibri"/>
      <family val="2"/>
    </font>
    <font>
      <sz val="14"/>
      <color indexed="8"/>
      <name val="Calibri"/>
      <family val="2"/>
    </font>
    <font>
      <sz val="12"/>
      <name val="Arial Narrow"/>
      <family val="2"/>
    </font>
    <font>
      <b/>
      <sz val="7"/>
      <name val="Arial Narrow"/>
      <family val="2"/>
    </font>
    <font>
      <sz val="12"/>
      <color indexed="8"/>
      <name val="Arial Narrow"/>
      <family val="2"/>
    </font>
    <font>
      <sz val="11"/>
      <color indexed="10"/>
      <name val="Calibri"/>
      <family val="2"/>
    </font>
    <font>
      <b/>
      <sz val="7"/>
      <color indexed="9"/>
      <name val="Arial Narrow"/>
      <family val="2"/>
    </font>
    <font>
      <sz val="8"/>
      <color indexed="10"/>
      <name val="Arial Narrow"/>
      <family val="2"/>
    </font>
    <font>
      <sz val="11"/>
      <name val="Arial Narrow"/>
      <family val="2"/>
    </font>
    <font>
      <sz val="9"/>
      <name val="Bookman Old Style"/>
      <family val="1"/>
    </font>
    <font>
      <b/>
      <sz val="8"/>
      <name val="Bookman Old Style"/>
      <family val="1"/>
    </font>
    <font>
      <sz val="8"/>
      <name val="Bookman Old Style"/>
      <family val="1"/>
    </font>
    <font>
      <sz val="8"/>
      <color indexed="8"/>
      <name val="Bookman Old Style"/>
      <family val="1"/>
    </font>
    <font>
      <b/>
      <sz val="8"/>
      <color indexed="8"/>
      <name val="Bookman Old Style"/>
      <family val="1"/>
    </font>
    <font>
      <sz val="8"/>
      <color indexed="10"/>
      <name val="Bookman Old Style"/>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color indexed="10"/>
      <name val="Calibri"/>
      <family val="2"/>
    </font>
    <font>
      <b/>
      <sz val="7"/>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FF0000"/>
      <name val="Calibri"/>
      <family val="2"/>
    </font>
    <font>
      <b/>
      <sz val="7"/>
      <color rgb="FFFF0000"/>
      <name val="Arial Narrow"/>
      <family val="2"/>
    </font>
    <font>
      <sz val="8"/>
      <color theme="1"/>
      <name val="Bookman Old Style"/>
      <family val="1"/>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9999"/>
        <bgColor indexed="64"/>
      </patternFill>
    </fill>
    <fill>
      <patternFill patternType="solid">
        <fgColor theme="0" tint="-0.1499900072813034"/>
        <bgColor indexed="64"/>
      </patternFill>
    </fill>
    <fill>
      <patternFill patternType="solid">
        <fgColor rgb="FF009999"/>
        <bgColor indexed="64"/>
      </patternFill>
    </fill>
    <fill>
      <patternFill patternType="solid">
        <fgColor rgb="FFFF9966"/>
        <bgColor indexed="64"/>
      </patternFill>
    </fill>
    <fill>
      <patternFill patternType="solid">
        <fgColor theme="0"/>
        <bgColor indexed="64"/>
      </patternFill>
    </fill>
    <fill>
      <patternFill patternType="solid">
        <fgColor rgb="FFFF33CC"/>
        <bgColor indexed="64"/>
      </patternFill>
    </fill>
    <fill>
      <patternFill patternType="solid">
        <fgColor rgb="FFFF9B57"/>
        <bgColor indexed="64"/>
      </patternFill>
    </fill>
    <fill>
      <patternFill patternType="solid">
        <fgColor indexed="44"/>
        <bgColor indexed="64"/>
      </patternFill>
    </fill>
    <fill>
      <patternFill patternType="solid">
        <fgColor theme="1"/>
        <bgColor indexed="64"/>
      </patternFill>
    </fill>
    <fill>
      <patternFill patternType="solid">
        <fgColor rgb="FFFF0000"/>
        <bgColor indexed="64"/>
      </patternFill>
    </fill>
    <fill>
      <patternFill patternType="solid">
        <fgColor rgb="FF0000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thin"/>
      <bottom style="thin"/>
    </border>
    <border>
      <left style="thin"/>
      <right style="thin"/>
      <top/>
      <bottom style="thin"/>
    </border>
  </borders>
  <cellStyleXfs count="8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61" fillId="28" borderId="1" applyNumberFormat="0" applyAlignment="0" applyProtection="0"/>
    <xf numFmtId="181" fontId="1" fillId="0" borderId="0" applyFont="0" applyFill="0" applyBorder="0" applyAlignment="0" applyProtection="0"/>
    <xf numFmtId="0" fontId="62" fillId="29"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63" fillId="30"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4" fillId="20"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60" fillId="0" borderId="8" applyNumberFormat="0" applyFill="0" applyAlignment="0" applyProtection="0"/>
    <xf numFmtId="0" fontId="70" fillId="0" borderId="9" applyNumberFormat="0" applyFill="0" applyAlignment="0" applyProtection="0"/>
  </cellStyleXfs>
  <cellXfs count="210">
    <xf numFmtId="0" fontId="0" fillId="0" borderId="0" xfId="0" applyFont="1" applyAlignment="1">
      <alignment/>
    </xf>
    <xf numFmtId="3" fontId="4" fillId="32" borderId="10" xfId="0" applyNumberFormat="1" applyFont="1" applyFill="1" applyBorder="1" applyAlignment="1" applyProtection="1">
      <alignment horizontal="center" vertical="center" wrapText="1"/>
      <protection locked="0"/>
    </xf>
    <xf numFmtId="9" fontId="4" fillId="32" borderId="10" xfId="72" applyFont="1" applyFill="1" applyBorder="1" applyAlignment="1" applyProtection="1">
      <alignment horizontal="center" vertical="center" wrapText="1"/>
      <protection locked="0"/>
    </xf>
    <xf numFmtId="0" fontId="4" fillId="32" borderId="10" xfId="0" applyFont="1" applyFill="1" applyBorder="1" applyAlignment="1" applyProtection="1">
      <alignment horizontal="center" vertical="center" wrapText="1"/>
      <protection locked="0"/>
    </xf>
    <xf numFmtId="0" fontId="5" fillId="32" borderId="10" xfId="0" applyFont="1" applyFill="1" applyBorder="1" applyAlignment="1" applyProtection="1">
      <alignment horizontal="center" vertical="center" wrapText="1"/>
      <protection locked="0"/>
    </xf>
    <xf numFmtId="9" fontId="5" fillId="32" borderId="10" xfId="72"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xf>
    <xf numFmtId="0" fontId="3" fillId="4"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0" fontId="3" fillId="5" borderId="10"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12" fillId="0" borderId="0" xfId="0" applyFont="1" applyAlignment="1">
      <alignment/>
    </xf>
    <xf numFmtId="0" fontId="13" fillId="36" borderId="0" xfId="0" applyFont="1" applyFill="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7" fillId="10" borderId="10" xfId="0" applyFont="1" applyFill="1" applyBorder="1" applyAlignment="1" applyProtection="1">
      <alignment horizontal="center" vertical="center" wrapText="1"/>
      <protection/>
    </xf>
    <xf numFmtId="0" fontId="30" fillId="37" borderId="10" xfId="0" applyFont="1" applyFill="1" applyBorder="1" applyAlignment="1" applyProtection="1">
      <alignment horizontal="center" vertical="center" wrapText="1"/>
      <protection/>
    </xf>
    <xf numFmtId="0" fontId="29" fillId="0" borderId="0" xfId="0" applyFont="1" applyAlignment="1">
      <alignment/>
    </xf>
    <xf numFmtId="0" fontId="29" fillId="36" borderId="0" xfId="0" applyFont="1" applyFill="1" applyAlignment="1">
      <alignment/>
    </xf>
    <xf numFmtId="0" fontId="0" fillId="0" borderId="0" xfId="0" applyBorder="1" applyAlignment="1">
      <alignment/>
    </xf>
    <xf numFmtId="0" fontId="0" fillId="36" borderId="0" xfId="0" applyFill="1" applyAlignment="1">
      <alignment/>
    </xf>
    <xf numFmtId="0" fontId="7" fillId="38" borderId="10" xfId="0" applyFont="1" applyFill="1" applyBorder="1" applyAlignment="1" applyProtection="1">
      <alignment horizontal="center" vertical="center" wrapText="1"/>
      <protection/>
    </xf>
    <xf numFmtId="0" fontId="8" fillId="37" borderId="10" xfId="0" applyFont="1" applyFill="1" applyBorder="1" applyAlignment="1" applyProtection="1">
      <alignment horizontal="center" vertical="center" wrapText="1"/>
      <protection/>
    </xf>
    <xf numFmtId="0" fontId="7" fillId="39" borderId="10" xfId="0" applyFont="1" applyFill="1" applyBorder="1" applyAlignment="1" applyProtection="1">
      <alignment horizontal="center" vertical="center" wrapText="1"/>
      <protection/>
    </xf>
    <xf numFmtId="0" fontId="7" fillId="40" borderId="10" xfId="0" applyFont="1" applyFill="1" applyBorder="1" applyAlignment="1" applyProtection="1">
      <alignment horizontal="center" vertical="center" wrapText="1"/>
      <protection/>
    </xf>
    <xf numFmtId="0" fontId="7" fillId="10"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9" fontId="3" fillId="33" borderId="10" xfId="0" applyNumberFormat="1" applyFont="1" applyFill="1" applyBorder="1" applyAlignment="1" applyProtection="1">
      <alignment horizontal="center" vertical="center" wrapText="1"/>
      <protection/>
    </xf>
    <xf numFmtId="0" fontId="11" fillId="4" borderId="10" xfId="0" applyFont="1" applyFill="1" applyBorder="1" applyAlignment="1" applyProtection="1">
      <alignment horizontal="center" vertical="center" wrapText="1"/>
      <protection/>
    </xf>
    <xf numFmtId="0" fontId="11" fillId="4" borderId="10" xfId="69" applyFont="1" applyFill="1" applyBorder="1" applyAlignment="1" applyProtection="1">
      <alignment horizontal="center" vertical="center" wrapText="1"/>
      <protection/>
    </xf>
    <xf numFmtId="0" fontId="3" fillId="4" borderId="10" xfId="69" applyFont="1" applyFill="1" applyBorder="1" applyAlignment="1" applyProtection="1">
      <alignment horizontal="center" vertical="center" wrapText="1"/>
      <protection/>
    </xf>
    <xf numFmtId="9" fontId="3" fillId="4" borderId="10" xfId="0" applyNumberFormat="1" applyFont="1" applyFill="1" applyBorder="1" applyAlignment="1" applyProtection="1">
      <alignment horizontal="center" vertical="center" wrapText="1"/>
      <protection/>
    </xf>
    <xf numFmtId="0" fontId="20" fillId="4" borderId="10" xfId="68"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protection/>
    </xf>
    <xf numFmtId="9" fontId="3" fillId="34" borderId="10" xfId="0" applyNumberFormat="1" applyFont="1" applyFill="1" applyBorder="1" applyAlignment="1" applyProtection="1">
      <alignment horizontal="center" vertical="center"/>
      <protection/>
    </xf>
    <xf numFmtId="0" fontId="3" fillId="32" borderId="10" xfId="0" applyFont="1" applyFill="1" applyBorder="1" applyAlignment="1" applyProtection="1">
      <alignment horizontal="center" vertical="center"/>
      <protection/>
    </xf>
    <xf numFmtId="9" fontId="3" fillId="32" borderId="10" xfId="0" applyNumberFormat="1" applyFont="1" applyFill="1" applyBorder="1" applyAlignment="1" applyProtection="1">
      <alignment horizontal="center" vertical="center"/>
      <protection/>
    </xf>
    <xf numFmtId="0" fontId="11" fillId="34" borderId="10"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protection/>
    </xf>
    <xf numFmtId="9" fontId="3" fillId="2" borderId="10" xfId="0" applyNumberFormat="1" applyFont="1" applyFill="1" applyBorder="1" applyAlignment="1" applyProtection="1">
      <alignment horizontal="center" vertical="center"/>
      <protection/>
    </xf>
    <xf numFmtId="0" fontId="3" fillId="5" borderId="10" xfId="0" applyFont="1" applyFill="1" applyBorder="1" applyAlignment="1" applyProtection="1">
      <alignment horizontal="center" vertical="center"/>
      <protection/>
    </xf>
    <xf numFmtId="9" fontId="3" fillId="5" borderId="10" xfId="0" applyNumberFormat="1" applyFont="1" applyFill="1" applyBorder="1" applyAlignment="1" applyProtection="1">
      <alignment horizontal="center" vertical="center"/>
      <protection/>
    </xf>
    <xf numFmtId="0" fontId="3" fillId="32" borderId="10" xfId="0" applyFont="1" applyFill="1" applyBorder="1" applyAlignment="1" applyProtection="1">
      <alignment horizontal="justify" vertical="center" wrapText="1"/>
      <protection/>
    </xf>
    <xf numFmtId="0" fontId="11" fillId="35" borderId="10"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protection/>
    </xf>
    <xf numFmtId="9" fontId="3" fillId="35" borderId="10" xfId="0" applyNumberFormat="1" applyFont="1" applyFill="1" applyBorder="1" applyAlignment="1" applyProtection="1">
      <alignment horizontal="center" vertical="center" wrapText="1"/>
      <protection/>
    </xf>
    <xf numFmtId="9" fontId="3" fillId="35" borderId="10" xfId="0" applyNumberFormat="1" applyFont="1" applyFill="1" applyBorder="1" applyAlignment="1" applyProtection="1">
      <alignment horizontal="center" vertical="center"/>
      <protection/>
    </xf>
    <xf numFmtId="0" fontId="24" fillId="33" borderId="10" xfId="0" applyFont="1" applyFill="1" applyBorder="1" applyAlignment="1" applyProtection="1">
      <alignment horizontal="center" vertical="center"/>
      <protection locked="0"/>
    </xf>
    <xf numFmtId="9" fontId="3" fillId="33" borderId="10" xfId="72" applyFont="1" applyFill="1" applyBorder="1" applyAlignment="1" applyProtection="1">
      <alignment horizontal="center" vertical="center" wrapText="1"/>
      <protection locked="0"/>
    </xf>
    <xf numFmtId="0" fontId="3" fillId="32" borderId="11" xfId="0" applyFont="1" applyFill="1" applyBorder="1" applyAlignment="1" applyProtection="1">
      <alignment horizontal="justify" vertical="center" wrapText="1"/>
      <protection locked="0"/>
    </xf>
    <xf numFmtId="0" fontId="9" fillId="41" borderId="10" xfId="52" applyFont="1" applyFill="1" applyBorder="1" applyAlignment="1">
      <alignment vertical="center"/>
      <protection/>
    </xf>
    <xf numFmtId="0" fontId="31" fillId="41" borderId="10" xfId="52" applyFont="1" applyFill="1" applyBorder="1" applyAlignment="1">
      <alignment vertical="center"/>
      <protection/>
    </xf>
    <xf numFmtId="0" fontId="26" fillId="4" borderId="10" xfId="0" applyNumberFormat="1" applyFont="1" applyFill="1" applyBorder="1" applyAlignment="1" applyProtection="1">
      <alignment horizontal="center" vertical="center" wrapText="1"/>
      <protection locked="0"/>
    </xf>
    <xf numFmtId="0" fontId="26" fillId="4" borderId="10" xfId="0" applyFont="1" applyFill="1" applyBorder="1" applyAlignment="1" applyProtection="1">
      <alignment horizontal="center" vertical="center" wrapText="1"/>
      <protection locked="0"/>
    </xf>
    <xf numFmtId="0" fontId="70" fillId="0" borderId="0" xfId="0" applyFont="1" applyAlignment="1">
      <alignment/>
    </xf>
    <xf numFmtId="0" fontId="27" fillId="42" borderId="10" xfId="0" applyFont="1" applyFill="1" applyBorder="1" applyAlignment="1" applyProtection="1">
      <alignment horizontal="center" vertical="center" wrapText="1"/>
      <protection/>
    </xf>
    <xf numFmtId="0" fontId="71" fillId="33" borderId="10" xfId="0" applyFont="1" applyFill="1" applyBorder="1" applyAlignment="1" applyProtection="1">
      <alignment horizontal="center" vertical="center"/>
      <protection locked="0"/>
    </xf>
    <xf numFmtId="0" fontId="3" fillId="42" borderId="10" xfId="0" applyFont="1" applyFill="1" applyBorder="1" applyAlignment="1" applyProtection="1">
      <alignment horizontal="center" vertical="center" wrapText="1"/>
      <protection/>
    </xf>
    <xf numFmtId="49" fontId="3" fillId="42" borderId="10" xfId="0" applyNumberFormat="1" applyFont="1" applyFill="1" applyBorder="1" applyAlignment="1" applyProtection="1">
      <alignment horizontal="justify" vertical="center"/>
      <protection/>
    </xf>
    <xf numFmtId="0" fontId="3" fillId="42" borderId="10" xfId="0" applyFont="1" applyFill="1" applyBorder="1" applyAlignment="1" applyProtection="1">
      <alignment horizontal="center" vertical="center"/>
      <protection/>
    </xf>
    <xf numFmtId="9" fontId="3" fillId="42" borderId="10" xfId="0" applyNumberFormat="1" applyFont="1" applyFill="1" applyBorder="1" applyAlignment="1" applyProtection="1">
      <alignment horizontal="center" vertical="center"/>
      <protection/>
    </xf>
    <xf numFmtId="0" fontId="24" fillId="42" borderId="10" xfId="0" applyFont="1" applyFill="1" applyBorder="1" applyAlignment="1" applyProtection="1">
      <alignment horizontal="center" vertical="center"/>
      <protection locked="0"/>
    </xf>
    <xf numFmtId="9" fontId="3" fillId="42" borderId="10" xfId="72" applyFont="1" applyFill="1" applyBorder="1" applyAlignment="1" applyProtection="1">
      <alignment horizontal="center" vertical="center" wrapText="1"/>
      <protection locked="0"/>
    </xf>
    <xf numFmtId="9" fontId="3" fillId="42" borderId="10" xfId="72" applyNumberFormat="1" applyFont="1" applyFill="1" applyBorder="1" applyAlignment="1" applyProtection="1">
      <alignment horizontal="center" vertical="center" wrapText="1"/>
      <protection locked="0"/>
    </xf>
    <xf numFmtId="0" fontId="26" fillId="42" borderId="10" xfId="0" applyNumberFormat="1" applyFont="1" applyFill="1" applyBorder="1" applyAlignment="1" applyProtection="1">
      <alignment horizontal="justify" vertical="center" wrapText="1"/>
      <protection locked="0"/>
    </xf>
    <xf numFmtId="0" fontId="3" fillId="43" borderId="10" xfId="0" applyFont="1" applyFill="1" applyBorder="1" applyAlignment="1" applyProtection="1">
      <alignment horizontal="center" vertical="center" wrapText="1"/>
      <protection/>
    </xf>
    <xf numFmtId="0" fontId="11" fillId="43" borderId="10" xfId="0" applyFont="1" applyFill="1" applyBorder="1" applyAlignment="1" applyProtection="1">
      <alignment horizontal="center" vertical="center" wrapText="1"/>
      <protection/>
    </xf>
    <xf numFmtId="0" fontId="3" fillId="43" borderId="10" xfId="0" applyFont="1" applyFill="1" applyBorder="1" applyAlignment="1" applyProtection="1">
      <alignment horizontal="center" vertical="center"/>
      <protection/>
    </xf>
    <xf numFmtId="9" fontId="3" fillId="43" borderId="10" xfId="0" applyNumberFormat="1" applyFont="1" applyFill="1" applyBorder="1" applyAlignment="1" applyProtection="1">
      <alignment horizontal="center" vertical="center" wrapText="1"/>
      <protection/>
    </xf>
    <xf numFmtId="0" fontId="24" fillId="43" borderId="10" xfId="0" applyFont="1" applyFill="1" applyBorder="1" applyAlignment="1" applyProtection="1">
      <alignment horizontal="center" vertical="center"/>
      <protection locked="0"/>
    </xf>
    <xf numFmtId="9" fontId="3" fillId="43" borderId="10" xfId="72" applyFont="1" applyFill="1" applyBorder="1" applyAlignment="1" applyProtection="1">
      <alignment horizontal="center" vertical="center" wrapText="1"/>
      <protection locked="0"/>
    </xf>
    <xf numFmtId="9" fontId="3" fillId="43" borderId="10" xfId="0" applyNumberFormat="1" applyFont="1" applyFill="1" applyBorder="1" applyAlignment="1" applyProtection="1">
      <alignment horizontal="center" vertical="center"/>
      <protection/>
    </xf>
    <xf numFmtId="0" fontId="24" fillId="44" borderId="10" xfId="0" applyFont="1" applyFill="1" applyBorder="1" applyAlignment="1" applyProtection="1">
      <alignment horizontal="center" vertical="center"/>
      <protection locked="0"/>
    </xf>
    <xf numFmtId="9" fontId="3" fillId="44" borderId="10" xfId="72" applyFont="1" applyFill="1" applyBorder="1" applyAlignment="1" applyProtection="1">
      <alignment horizontal="center" vertical="center" wrapText="1"/>
      <protection locked="0"/>
    </xf>
    <xf numFmtId="0" fontId="3" fillId="45" borderId="10" xfId="0" applyFont="1" applyFill="1" applyBorder="1" applyAlignment="1" applyProtection="1">
      <alignment horizontal="center" vertical="center" wrapText="1"/>
      <protection/>
    </xf>
    <xf numFmtId="9" fontId="11" fillId="45" borderId="10" xfId="0" applyNumberFormat="1" applyFont="1" applyFill="1" applyBorder="1" applyAlignment="1" applyProtection="1">
      <alignment horizontal="center" vertical="center" wrapText="1"/>
      <protection/>
    </xf>
    <xf numFmtId="0" fontId="11" fillId="45" borderId="10" xfId="0" applyFont="1" applyFill="1" applyBorder="1" applyAlignment="1" applyProtection="1">
      <alignment horizontal="center" vertical="center" wrapText="1"/>
      <protection/>
    </xf>
    <xf numFmtId="0" fontId="3" fillId="45" borderId="10" xfId="69" applyFont="1" applyFill="1" applyBorder="1" applyAlignment="1" applyProtection="1">
      <alignment horizontal="center" vertical="center" wrapText="1"/>
      <protection/>
    </xf>
    <xf numFmtId="9" fontId="3" fillId="45" borderId="10" xfId="0" applyNumberFormat="1" applyFont="1" applyFill="1" applyBorder="1" applyAlignment="1" applyProtection="1">
      <alignment horizontal="center" vertical="center"/>
      <protection/>
    </xf>
    <xf numFmtId="0" fontId="24" fillId="45" borderId="10" xfId="0" applyFont="1" applyFill="1" applyBorder="1" applyAlignment="1" applyProtection="1">
      <alignment horizontal="center" vertical="center"/>
      <protection locked="0"/>
    </xf>
    <xf numFmtId="9" fontId="3" fillId="45" borderId="10" xfId="72" applyFont="1" applyFill="1" applyBorder="1" applyAlignment="1" applyProtection="1">
      <alignment horizontal="center" vertical="center" wrapText="1"/>
      <protection locked="0"/>
    </xf>
    <xf numFmtId="49" fontId="3" fillId="46" borderId="10" xfId="0" applyNumberFormat="1" applyFont="1" applyFill="1" applyBorder="1" applyAlignment="1" applyProtection="1">
      <alignment horizontal="center" vertical="center" wrapText="1"/>
      <protection/>
    </xf>
    <xf numFmtId="0" fontId="3" fillId="46" borderId="10" xfId="0" applyFont="1" applyFill="1" applyBorder="1" applyAlignment="1" applyProtection="1">
      <alignment horizontal="center" vertical="center" wrapText="1"/>
      <protection/>
    </xf>
    <xf numFmtId="9" fontId="3" fillId="46" borderId="10" xfId="0" applyNumberFormat="1" applyFont="1" applyFill="1" applyBorder="1" applyAlignment="1" applyProtection="1">
      <alignment horizontal="center" vertical="center"/>
      <protection/>
    </xf>
    <xf numFmtId="0" fontId="24" fillId="46" borderId="10" xfId="0" applyFont="1" applyFill="1" applyBorder="1" applyAlignment="1" applyProtection="1">
      <alignment horizontal="center" vertical="center"/>
      <protection locked="0"/>
    </xf>
    <xf numFmtId="9" fontId="3" fillId="46" borderId="10" xfId="72" applyFont="1" applyFill="1" applyBorder="1" applyAlignment="1" applyProtection="1">
      <alignment horizontal="center" vertical="center" wrapText="1"/>
      <protection locked="0"/>
    </xf>
    <xf numFmtId="49" fontId="3" fillId="46" borderId="10" xfId="0" applyNumberFormat="1" applyFont="1" applyFill="1" applyBorder="1" applyAlignment="1" applyProtection="1">
      <alignment horizontal="justify" vertical="center"/>
      <protection/>
    </xf>
    <xf numFmtId="0" fontId="24" fillId="47" borderId="10" xfId="0" applyFont="1" applyFill="1" applyBorder="1" applyAlignment="1" applyProtection="1">
      <alignment horizontal="center" vertical="center"/>
      <protection locked="0"/>
    </xf>
    <xf numFmtId="9" fontId="3" fillId="47" borderId="10" xfId="72" applyFont="1" applyFill="1" applyBorder="1" applyAlignment="1" applyProtection="1">
      <alignment horizontal="center" vertical="center" wrapText="1"/>
      <protection locked="0"/>
    </xf>
    <xf numFmtId="0" fontId="3" fillId="47" borderId="10" xfId="0" applyFont="1" applyFill="1" applyBorder="1" applyAlignment="1" applyProtection="1">
      <alignment horizontal="center" vertical="center" wrapText="1"/>
      <protection/>
    </xf>
    <xf numFmtId="0" fontId="3" fillId="47" borderId="10" xfId="0" applyFont="1" applyFill="1" applyBorder="1" applyAlignment="1" applyProtection="1">
      <alignment horizontal="center" vertical="center"/>
      <protection/>
    </xf>
    <xf numFmtId="9" fontId="3" fillId="47" borderId="10" xfId="0" applyNumberFormat="1" applyFont="1" applyFill="1" applyBorder="1" applyAlignment="1" applyProtection="1">
      <alignment horizontal="center" vertical="center"/>
      <protection/>
    </xf>
    <xf numFmtId="0" fontId="3" fillId="48" borderId="10" xfId="0" applyFont="1" applyFill="1" applyBorder="1" applyAlignment="1" applyProtection="1">
      <alignment horizontal="center" vertical="center" wrapText="1"/>
      <protection/>
    </xf>
    <xf numFmtId="49" fontId="3" fillId="48" borderId="10" xfId="0" applyNumberFormat="1" applyFont="1" applyFill="1" applyBorder="1" applyAlignment="1" applyProtection="1">
      <alignment horizontal="center" vertical="center"/>
      <protection/>
    </xf>
    <xf numFmtId="0" fontId="3" fillId="48" borderId="10" xfId="0" applyFont="1" applyFill="1" applyBorder="1" applyAlignment="1" applyProtection="1">
      <alignment horizontal="center" vertical="center"/>
      <protection/>
    </xf>
    <xf numFmtId="9" fontId="3" fillId="48" borderId="10" xfId="0" applyNumberFormat="1" applyFont="1" applyFill="1" applyBorder="1" applyAlignment="1" applyProtection="1">
      <alignment horizontal="center" vertical="center"/>
      <protection/>
    </xf>
    <xf numFmtId="0" fontId="24" fillId="48" borderId="10" xfId="0" applyFont="1" applyFill="1" applyBorder="1" applyAlignment="1" applyProtection="1">
      <alignment horizontal="center" vertical="center"/>
      <protection locked="0"/>
    </xf>
    <xf numFmtId="9" fontId="3" fillId="48" borderId="10" xfId="72" applyFont="1" applyFill="1" applyBorder="1" applyAlignment="1" applyProtection="1">
      <alignment horizontal="center" vertical="center" wrapText="1"/>
      <protection locked="0"/>
    </xf>
    <xf numFmtId="0" fontId="24" fillId="49" borderId="10" xfId="0" applyFont="1" applyFill="1" applyBorder="1" applyAlignment="1" applyProtection="1">
      <alignment horizontal="center" vertical="center"/>
      <protection locked="0"/>
    </xf>
    <xf numFmtId="0" fontId="3" fillId="50" borderId="10" xfId="0" applyFont="1" applyFill="1" applyBorder="1" applyAlignment="1" applyProtection="1">
      <alignment horizontal="center" vertical="center" wrapText="1"/>
      <protection/>
    </xf>
    <xf numFmtId="0" fontId="3" fillId="50" borderId="10" xfId="0" applyFont="1" applyFill="1" applyBorder="1" applyAlignment="1" applyProtection="1">
      <alignment horizontal="center" vertical="center"/>
      <protection/>
    </xf>
    <xf numFmtId="9" fontId="3" fillId="50" borderId="10" xfId="0" applyNumberFormat="1" applyFont="1" applyFill="1" applyBorder="1" applyAlignment="1" applyProtection="1">
      <alignment horizontal="center" vertical="center"/>
      <protection/>
    </xf>
    <xf numFmtId="0" fontId="24" fillId="50" borderId="10" xfId="0" applyFont="1" applyFill="1" applyBorder="1" applyAlignment="1" applyProtection="1">
      <alignment horizontal="center" vertical="center"/>
      <protection locked="0"/>
    </xf>
    <xf numFmtId="9" fontId="3" fillId="50" borderId="10" xfId="72" applyFont="1" applyFill="1" applyBorder="1" applyAlignment="1" applyProtection="1">
      <alignment horizontal="center" vertical="center" wrapText="1"/>
      <protection locked="0"/>
    </xf>
    <xf numFmtId="0" fontId="3" fillId="51" borderId="10" xfId="0" applyFont="1" applyFill="1" applyBorder="1" applyAlignment="1" applyProtection="1">
      <alignment horizontal="center" vertical="center" wrapText="1"/>
      <protection/>
    </xf>
    <xf numFmtId="0" fontId="11" fillId="51" borderId="10" xfId="0" applyFont="1" applyFill="1" applyBorder="1" applyAlignment="1" applyProtection="1">
      <alignment horizontal="center" vertical="center" wrapText="1"/>
      <protection/>
    </xf>
    <xf numFmtId="0" fontId="3" fillId="51" borderId="10" xfId="0" applyFont="1" applyFill="1" applyBorder="1" applyAlignment="1" applyProtection="1">
      <alignment horizontal="center" vertical="center"/>
      <protection/>
    </xf>
    <xf numFmtId="9" fontId="3" fillId="51" borderId="10" xfId="0" applyNumberFormat="1" applyFont="1" applyFill="1" applyBorder="1" applyAlignment="1" applyProtection="1">
      <alignment horizontal="center" vertical="center"/>
      <protection/>
    </xf>
    <xf numFmtId="0" fontId="24" fillId="51" borderId="10" xfId="0" applyFont="1" applyFill="1" applyBorder="1" applyAlignment="1" applyProtection="1">
      <alignment horizontal="center" vertical="center"/>
      <protection locked="0"/>
    </xf>
    <xf numFmtId="9" fontId="3" fillId="51" borderId="10" xfId="72" applyFont="1" applyFill="1" applyBorder="1" applyAlignment="1" applyProtection="1">
      <alignment horizontal="center" vertical="center" wrapText="1"/>
      <protection locked="0"/>
    </xf>
    <xf numFmtId="0" fontId="33" fillId="49" borderId="0" xfId="67" applyNumberFormat="1" applyFont="1" applyFill="1" applyBorder="1" applyAlignment="1" applyProtection="1">
      <alignment horizontal="justify" vertical="center"/>
      <protection locked="0"/>
    </xf>
    <xf numFmtId="0" fontId="26" fillId="33" borderId="10" xfId="0" applyFont="1" applyFill="1" applyBorder="1" applyAlignment="1" applyProtection="1">
      <alignment horizontal="justify" vertical="center" wrapText="1"/>
      <protection locked="0"/>
    </xf>
    <xf numFmtId="0" fontId="3" fillId="52" borderId="10" xfId="0" applyFont="1" applyFill="1" applyBorder="1" applyAlignment="1" applyProtection="1">
      <alignment horizontal="center" vertical="center"/>
      <protection/>
    </xf>
    <xf numFmtId="0" fontId="28" fillId="33" borderId="10" xfId="0" applyFont="1" applyFill="1" applyBorder="1" applyAlignment="1" applyProtection="1">
      <alignment horizontal="justify" vertical="center" wrapText="1"/>
      <protection locked="0"/>
    </xf>
    <xf numFmtId="0" fontId="28" fillId="43" borderId="10" xfId="0" applyFont="1" applyFill="1" applyBorder="1" applyAlignment="1" applyProtection="1">
      <alignment horizontal="justify" vertical="center" wrapText="1"/>
      <protection locked="0"/>
    </xf>
    <xf numFmtId="0" fontId="27" fillId="39" borderId="10" xfId="0" applyFont="1" applyFill="1" applyBorder="1" applyAlignment="1" applyProtection="1">
      <alignment horizontal="center" vertical="center" wrapText="1"/>
      <protection/>
    </xf>
    <xf numFmtId="0" fontId="26" fillId="45" borderId="10" xfId="67" applyFont="1" applyFill="1" applyBorder="1" applyAlignment="1" applyProtection="1">
      <alignment horizontal="justify" vertical="center"/>
      <protection locked="0"/>
    </xf>
    <xf numFmtId="0" fontId="26" fillId="46" borderId="10" xfId="67" applyFont="1" applyFill="1" applyBorder="1" applyAlignment="1" applyProtection="1">
      <alignment horizontal="center" vertical="center" wrapText="1"/>
      <protection locked="0"/>
    </xf>
    <xf numFmtId="0" fontId="26" fillId="47" borderId="10" xfId="0" applyFont="1" applyFill="1" applyBorder="1" applyAlignment="1" applyProtection="1">
      <alignment horizontal="justify" vertical="center" wrapText="1"/>
      <protection locked="0"/>
    </xf>
    <xf numFmtId="0" fontId="26" fillId="47" borderId="10" xfId="0" applyNumberFormat="1" applyFont="1" applyFill="1" applyBorder="1" applyAlignment="1" applyProtection="1">
      <alignment horizontal="justify" vertical="center" wrapText="1"/>
      <protection locked="0"/>
    </xf>
    <xf numFmtId="0" fontId="9" fillId="42" borderId="10" xfId="0" applyFont="1" applyFill="1" applyBorder="1" applyAlignment="1" applyProtection="1">
      <alignment horizontal="justify" vertical="center" wrapText="1"/>
      <protection locked="0"/>
    </xf>
    <xf numFmtId="0" fontId="32" fillId="42" borderId="10" xfId="0" applyFont="1" applyFill="1" applyBorder="1" applyAlignment="1" applyProtection="1">
      <alignment horizontal="justify" vertical="center" wrapText="1"/>
      <protection locked="0"/>
    </xf>
    <xf numFmtId="0" fontId="26" fillId="48" borderId="10" xfId="67" applyFont="1" applyFill="1" applyBorder="1" applyAlignment="1" applyProtection="1">
      <alignment horizontal="justify" vertical="center" wrapText="1"/>
      <protection locked="0"/>
    </xf>
    <xf numFmtId="0" fontId="26" fillId="48" borderId="10" xfId="67" applyNumberFormat="1" applyFont="1" applyFill="1" applyBorder="1" applyAlignment="1" applyProtection="1">
      <alignment horizontal="justify" vertical="center" wrapText="1"/>
      <protection locked="0"/>
    </xf>
    <xf numFmtId="0" fontId="26" fillId="50" borderId="10" xfId="67" applyFont="1" applyFill="1" applyBorder="1" applyAlignment="1" applyProtection="1">
      <alignment horizontal="justify" vertical="center" wrapText="1"/>
      <protection locked="0"/>
    </xf>
    <xf numFmtId="0" fontId="32" fillId="50" borderId="10" xfId="67" applyFont="1" applyFill="1" applyBorder="1" applyAlignment="1" applyProtection="1">
      <alignment horizontal="justify" vertical="center" wrapText="1"/>
      <protection locked="0"/>
    </xf>
    <xf numFmtId="0" fontId="26" fillId="50" borderId="10" xfId="0" applyFont="1" applyFill="1" applyBorder="1" applyAlignment="1" applyProtection="1">
      <alignment horizontal="justify" vertical="center" wrapText="1"/>
      <protection locked="0"/>
    </xf>
    <xf numFmtId="0" fontId="26" fillId="50" borderId="10" xfId="67" applyFont="1" applyFill="1" applyBorder="1" applyAlignment="1" applyProtection="1">
      <alignment horizontal="justify" vertical="center"/>
      <protection locked="0"/>
    </xf>
    <xf numFmtId="0" fontId="26" fillId="50" borderId="10" xfId="0" applyFont="1" applyFill="1" applyBorder="1" applyAlignment="1">
      <alignment horizontal="justify" vertical="center" wrapText="1"/>
    </xf>
    <xf numFmtId="0" fontId="26" fillId="51" borderId="10" xfId="0" applyNumberFormat="1" applyFont="1" applyFill="1" applyBorder="1" applyAlignment="1" applyProtection="1">
      <alignment horizontal="justify" vertical="center" wrapText="1"/>
      <protection locked="0"/>
    </xf>
    <xf numFmtId="0" fontId="27" fillId="10" borderId="10" xfId="0" applyFont="1" applyFill="1" applyBorder="1" applyAlignment="1" applyProtection="1">
      <alignment horizontal="center" vertical="center" wrapText="1"/>
      <protection locked="0"/>
    </xf>
    <xf numFmtId="0" fontId="26" fillId="51" borderId="10" xfId="67" applyFont="1" applyFill="1" applyBorder="1" applyAlignment="1" applyProtection="1">
      <alignment horizontal="justify" vertical="center" wrapText="1"/>
      <protection locked="0"/>
    </xf>
    <xf numFmtId="0" fontId="26" fillId="51" borderId="10" xfId="67" applyNumberFormat="1" applyFont="1" applyFill="1" applyBorder="1" applyAlignment="1" applyProtection="1">
      <alignment horizontal="justify" vertical="center"/>
      <protection locked="0"/>
    </xf>
    <xf numFmtId="0" fontId="72" fillId="53" borderId="10" xfId="0" applyFont="1" applyFill="1" applyBorder="1" applyAlignment="1" applyProtection="1">
      <alignment horizontal="center" vertical="center" wrapText="1"/>
      <protection/>
    </xf>
    <xf numFmtId="0" fontId="26" fillId="34" borderId="10" xfId="0" applyNumberFormat="1" applyFont="1" applyFill="1" applyBorder="1" applyAlignment="1" applyProtection="1">
      <alignment horizontal="justify" vertical="center"/>
      <protection locked="0"/>
    </xf>
    <xf numFmtId="0" fontId="26" fillId="34" borderId="10" xfId="67" applyNumberFormat="1" applyFont="1" applyFill="1" applyBorder="1" applyAlignment="1" applyProtection="1">
      <alignment horizontal="justify" vertical="center"/>
      <protection locked="0"/>
    </xf>
    <xf numFmtId="0" fontId="26" fillId="34" borderId="10" xfId="67" applyNumberFormat="1" applyFont="1" applyFill="1" applyBorder="1" applyAlignment="1" applyProtection="1">
      <alignment vertical="center" wrapText="1"/>
      <protection locked="0"/>
    </xf>
    <xf numFmtId="0" fontId="28" fillId="34" borderId="10" xfId="0" applyNumberFormat="1" applyFont="1" applyFill="1" applyBorder="1" applyAlignment="1" applyProtection="1">
      <alignment horizontal="left" vertical="center" wrapText="1"/>
      <protection locked="0"/>
    </xf>
    <xf numFmtId="0" fontId="28" fillId="34" borderId="10" xfId="0" applyFont="1" applyFill="1" applyBorder="1" applyAlignment="1">
      <alignment vertical="center" wrapText="1"/>
    </xf>
    <xf numFmtId="0" fontId="26" fillId="2" borderId="10" xfId="67" applyFont="1" applyFill="1" applyBorder="1" applyAlignment="1" applyProtection="1">
      <alignment horizontal="justify" vertical="center"/>
      <protection locked="0"/>
    </xf>
    <xf numFmtId="0" fontId="27" fillId="54" borderId="10" xfId="0" applyFont="1" applyFill="1" applyBorder="1" applyAlignment="1" applyProtection="1">
      <alignment horizontal="center" vertical="center" wrapText="1"/>
      <protection/>
    </xf>
    <xf numFmtId="0" fontId="26" fillId="2" borderId="10" xfId="0" applyFont="1" applyFill="1" applyBorder="1" applyAlignment="1" applyProtection="1">
      <alignment horizontal="justify" vertical="center" wrapText="1"/>
      <protection locked="0"/>
    </xf>
    <xf numFmtId="0" fontId="26" fillId="5" borderId="10" xfId="67" applyFont="1" applyFill="1" applyBorder="1" applyAlignment="1" applyProtection="1">
      <alignment horizontal="justify" vertical="center"/>
      <protection locked="0"/>
    </xf>
    <xf numFmtId="0" fontId="26" fillId="5" borderId="10" xfId="67" applyFont="1" applyFill="1" applyBorder="1" applyAlignment="1" applyProtection="1">
      <alignment horizontal="justify" vertical="center" wrapText="1"/>
      <protection locked="0"/>
    </xf>
    <xf numFmtId="0" fontId="26" fillId="35" borderId="10" xfId="67" applyFont="1" applyFill="1" applyBorder="1" applyAlignment="1" applyProtection="1">
      <alignment horizontal="justify" vertical="center" wrapText="1"/>
      <protection locked="0"/>
    </xf>
    <xf numFmtId="0" fontId="26" fillId="35" borderId="10" xfId="67" applyFont="1" applyFill="1" applyBorder="1" applyAlignment="1" applyProtection="1">
      <alignment horizontal="justify" vertical="center"/>
      <protection locked="0"/>
    </xf>
    <xf numFmtId="0" fontId="26" fillId="35" borderId="10" xfId="67" applyNumberFormat="1" applyFont="1" applyFill="1" applyBorder="1" applyAlignment="1" applyProtection="1">
      <alignment horizontal="justify" vertical="center"/>
      <protection locked="0"/>
    </xf>
    <xf numFmtId="0" fontId="73" fillId="55" borderId="10" xfId="0" applyFont="1" applyFill="1" applyBorder="1" applyAlignment="1">
      <alignment/>
    </xf>
    <xf numFmtId="0" fontId="34" fillId="32" borderId="10" xfId="0" applyFont="1" applyFill="1" applyBorder="1" applyAlignment="1" applyProtection="1">
      <alignment horizontal="center" vertical="center" wrapText="1"/>
      <protection locked="0"/>
    </xf>
    <xf numFmtId="0" fontId="35" fillId="33" borderId="10" xfId="0" applyFont="1" applyFill="1" applyBorder="1" applyAlignment="1" applyProtection="1">
      <alignment horizontal="justify" vertical="center" wrapText="1"/>
      <protection locked="0"/>
    </xf>
    <xf numFmtId="0" fontId="35" fillId="33" borderId="10" xfId="0" applyFont="1" applyFill="1" applyBorder="1" applyAlignment="1" applyProtection="1">
      <alignment horizontal="center" vertical="center" wrapText="1"/>
      <protection locked="0"/>
    </xf>
    <xf numFmtId="0" fontId="36" fillId="43" borderId="10" xfId="0" applyFont="1" applyFill="1" applyBorder="1" applyAlignment="1" applyProtection="1">
      <alignment horizontal="justify" vertical="center" wrapText="1"/>
      <protection locked="0"/>
    </xf>
    <xf numFmtId="0" fontId="36" fillId="43" borderId="10" xfId="0" applyFont="1" applyFill="1" applyBorder="1" applyAlignment="1" applyProtection="1">
      <alignment horizontal="center" vertical="center" wrapText="1"/>
      <protection locked="0"/>
    </xf>
    <xf numFmtId="0" fontId="35" fillId="4" borderId="10" xfId="0" applyNumberFormat="1" applyFont="1" applyFill="1" applyBorder="1" applyAlignment="1" applyProtection="1">
      <alignment horizontal="justify" vertical="center" wrapText="1"/>
      <protection locked="0"/>
    </xf>
    <xf numFmtId="0" fontId="35" fillId="4" borderId="10" xfId="0" applyFont="1" applyFill="1" applyBorder="1" applyAlignment="1" applyProtection="1">
      <alignment horizontal="center" vertical="center" wrapText="1"/>
      <protection locked="0"/>
    </xf>
    <xf numFmtId="0" fontId="35" fillId="4" borderId="10" xfId="0" applyFont="1" applyFill="1" applyBorder="1" applyAlignment="1" applyProtection="1">
      <alignment horizontal="justify" vertical="center" wrapText="1"/>
      <protection locked="0"/>
    </xf>
    <xf numFmtId="0" fontId="35" fillId="45" borderId="10" xfId="67" applyFont="1" applyFill="1" applyBorder="1" applyAlignment="1" applyProtection="1">
      <alignment horizontal="justify" vertical="center"/>
      <protection locked="0"/>
    </xf>
    <xf numFmtId="0" fontId="35" fillId="45" borderId="10" xfId="67" applyNumberFormat="1" applyFont="1" applyFill="1" applyBorder="1" applyAlignment="1" applyProtection="1">
      <alignment horizontal="center" vertical="center" wrapText="1"/>
      <protection locked="0"/>
    </xf>
    <xf numFmtId="0" fontId="35" fillId="46" borderId="10" xfId="67" applyFont="1" applyFill="1" applyBorder="1" applyAlignment="1" applyProtection="1">
      <alignment horizontal="justify" vertical="center" wrapText="1"/>
      <protection locked="0"/>
    </xf>
    <xf numFmtId="0" fontId="35" fillId="46" borderId="10" xfId="67" applyFont="1" applyFill="1" applyBorder="1" applyAlignment="1" applyProtection="1">
      <alignment horizontal="center" vertical="center" wrapText="1"/>
      <protection locked="0"/>
    </xf>
    <xf numFmtId="0" fontId="35" fillId="47" borderId="10" xfId="0" applyNumberFormat="1" applyFont="1" applyFill="1" applyBorder="1" applyAlignment="1" applyProtection="1">
      <alignment horizontal="justify" vertical="center" wrapText="1"/>
      <protection locked="0"/>
    </xf>
    <xf numFmtId="0" fontId="35" fillId="47" borderId="10" xfId="0" applyFont="1" applyFill="1" applyBorder="1" applyAlignment="1" applyProtection="1">
      <alignment horizontal="center" vertical="center" wrapText="1"/>
      <protection locked="0"/>
    </xf>
    <xf numFmtId="0" fontId="35" fillId="47" borderId="10" xfId="0" applyFont="1" applyFill="1" applyBorder="1" applyAlignment="1" applyProtection="1">
      <alignment horizontal="justify" vertical="center" wrapText="1"/>
      <protection locked="0"/>
    </xf>
    <xf numFmtId="0" fontId="35" fillId="42" borderId="10" xfId="0" applyFont="1" applyFill="1" applyBorder="1" applyAlignment="1" applyProtection="1">
      <alignment horizontal="justify" vertical="center" wrapText="1"/>
      <protection locked="0"/>
    </xf>
    <xf numFmtId="0" fontId="35" fillId="42" borderId="10" xfId="0" applyFont="1" applyFill="1" applyBorder="1" applyAlignment="1" applyProtection="1">
      <alignment horizontal="center" vertical="center" wrapText="1"/>
      <protection locked="0"/>
    </xf>
    <xf numFmtId="0" fontId="35" fillId="42" borderId="10" xfId="0" applyNumberFormat="1" applyFont="1" applyFill="1" applyBorder="1" applyAlignment="1" applyProtection="1">
      <alignment horizontal="justify" vertical="center" wrapText="1"/>
      <protection locked="0"/>
    </xf>
    <xf numFmtId="0" fontId="35" fillId="48" borderId="10" xfId="67" applyFont="1" applyFill="1" applyBorder="1" applyAlignment="1" applyProtection="1">
      <alignment horizontal="justify" vertical="center" wrapText="1"/>
      <protection locked="0"/>
    </xf>
    <xf numFmtId="0" fontId="35" fillId="48" borderId="10" xfId="67" applyFont="1" applyFill="1" applyBorder="1" applyAlignment="1" applyProtection="1">
      <alignment horizontal="center" vertical="center" wrapText="1"/>
      <protection locked="0"/>
    </xf>
    <xf numFmtId="0" fontId="35" fillId="48" borderId="10" xfId="67" applyNumberFormat="1" applyFont="1" applyFill="1" applyBorder="1" applyAlignment="1" applyProtection="1">
      <alignment horizontal="justify" vertical="center" wrapText="1"/>
      <protection locked="0"/>
    </xf>
    <xf numFmtId="0" fontId="35" fillId="50" borderId="10" xfId="0" applyFont="1" applyFill="1" applyBorder="1" applyAlignment="1" applyProtection="1">
      <alignment horizontal="justify" vertical="center" wrapText="1"/>
      <protection locked="0"/>
    </xf>
    <xf numFmtId="0" fontId="35" fillId="50" borderId="10" xfId="0" applyFont="1" applyFill="1" applyBorder="1" applyAlignment="1" applyProtection="1">
      <alignment horizontal="center" vertical="center" wrapText="1"/>
      <protection locked="0"/>
    </xf>
    <xf numFmtId="0" fontId="35" fillId="51" borderId="10" xfId="0" applyNumberFormat="1" applyFont="1" applyFill="1" applyBorder="1" applyAlignment="1" applyProtection="1">
      <alignment horizontal="justify" vertical="center" wrapText="1"/>
      <protection locked="0"/>
    </xf>
    <xf numFmtId="0" fontId="35" fillId="51" borderId="10" xfId="0" applyNumberFormat="1" applyFont="1" applyFill="1" applyBorder="1" applyAlignment="1" applyProtection="1">
      <alignment horizontal="center" vertical="center" wrapText="1"/>
      <protection locked="0"/>
    </xf>
    <xf numFmtId="0" fontId="35" fillId="51" borderId="10" xfId="67" applyFont="1" applyFill="1" applyBorder="1" applyAlignment="1" applyProtection="1">
      <alignment horizontal="justify" vertical="center" wrapText="1"/>
      <protection locked="0"/>
    </xf>
    <xf numFmtId="0" fontId="35" fillId="51" borderId="10" xfId="67" applyFont="1" applyFill="1" applyBorder="1" applyAlignment="1" applyProtection="1">
      <alignment horizontal="center" vertical="center" wrapText="1"/>
      <protection locked="0"/>
    </xf>
    <xf numFmtId="0" fontId="35" fillId="51" borderId="10" xfId="67" applyNumberFormat="1" applyFont="1" applyFill="1" applyBorder="1" applyAlignment="1" applyProtection="1">
      <alignment horizontal="justify" vertical="center"/>
      <protection locked="0"/>
    </xf>
    <xf numFmtId="0" fontId="35" fillId="51" borderId="10" xfId="67" applyNumberFormat="1" applyFont="1" applyFill="1" applyBorder="1" applyAlignment="1" applyProtection="1">
      <alignment horizontal="center" vertical="center"/>
      <protection locked="0"/>
    </xf>
    <xf numFmtId="0" fontId="35" fillId="51" borderId="10" xfId="0" applyFont="1" applyFill="1" applyBorder="1" applyAlignment="1" applyProtection="1">
      <alignment horizontal="justify" vertical="center"/>
      <protection locked="0"/>
    </xf>
    <xf numFmtId="0" fontId="35" fillId="34" borderId="10" xfId="0" applyNumberFormat="1" applyFont="1" applyFill="1" applyBorder="1" applyAlignment="1" applyProtection="1">
      <alignment horizontal="justify" vertical="center"/>
      <protection locked="0"/>
    </xf>
    <xf numFmtId="0" fontId="35" fillId="34" borderId="10" xfId="67" applyNumberFormat="1" applyFont="1" applyFill="1" applyBorder="1" applyAlignment="1" applyProtection="1">
      <alignment horizontal="center" vertical="center" wrapText="1"/>
      <protection locked="0"/>
    </xf>
    <xf numFmtId="0" fontId="35" fillId="34" borderId="10" xfId="67" applyNumberFormat="1" applyFont="1" applyFill="1" applyBorder="1" applyAlignment="1" applyProtection="1">
      <alignment horizontal="justify" vertical="center"/>
      <protection locked="0"/>
    </xf>
    <xf numFmtId="0" fontId="36" fillId="34" borderId="10" xfId="0" applyFont="1" applyFill="1" applyBorder="1" applyAlignment="1">
      <alignment horizontal="justify" vertical="center" wrapText="1"/>
    </xf>
    <xf numFmtId="0" fontId="35" fillId="2" borderId="10" xfId="67" applyFont="1" applyFill="1" applyBorder="1" applyAlignment="1" applyProtection="1">
      <alignment horizontal="justify" vertical="center"/>
      <protection locked="0"/>
    </xf>
    <xf numFmtId="0" fontId="35" fillId="2" borderId="10" xfId="67" applyFont="1" applyFill="1" applyBorder="1" applyAlignment="1" applyProtection="1">
      <alignment horizontal="center" vertical="center" wrapText="1"/>
      <protection locked="0"/>
    </xf>
    <xf numFmtId="0" fontId="35" fillId="2" borderId="10" xfId="0" applyFont="1" applyFill="1" applyBorder="1" applyAlignment="1" applyProtection="1">
      <alignment horizontal="justify" vertical="center" wrapText="1"/>
      <protection locked="0"/>
    </xf>
    <xf numFmtId="0" fontId="35" fillId="5" borderId="10" xfId="67" applyFont="1" applyFill="1" applyBorder="1" applyAlignment="1" applyProtection="1">
      <alignment horizontal="justify" vertical="center"/>
      <protection locked="0"/>
    </xf>
    <xf numFmtId="0" fontId="35" fillId="5" borderId="10" xfId="67" applyFont="1" applyFill="1" applyBorder="1" applyAlignment="1" applyProtection="1">
      <alignment horizontal="center" vertical="center" wrapText="1"/>
      <protection locked="0"/>
    </xf>
    <xf numFmtId="0" fontId="35" fillId="35" borderId="10" xfId="67" applyFont="1" applyFill="1" applyBorder="1" applyAlignment="1" applyProtection="1">
      <alignment horizontal="justify" vertical="center" wrapText="1"/>
      <protection locked="0"/>
    </xf>
    <xf numFmtId="0" fontId="35" fillId="35" borderId="10" xfId="67" applyFont="1" applyFill="1" applyBorder="1" applyAlignment="1" applyProtection="1">
      <alignment horizontal="center" vertical="center" wrapText="1"/>
      <protection locked="0"/>
    </xf>
    <xf numFmtId="0" fontId="35" fillId="35" borderId="10" xfId="67" applyFont="1" applyFill="1" applyBorder="1" applyAlignment="1" applyProtection="1">
      <alignment horizontal="justify" vertical="center"/>
      <protection locked="0"/>
    </xf>
    <xf numFmtId="0" fontId="35" fillId="35" borderId="10" xfId="67" applyNumberFormat="1" applyFont="1" applyFill="1" applyBorder="1" applyAlignment="1" applyProtection="1">
      <alignment horizontal="justify" vertical="center"/>
      <protection locked="0"/>
    </xf>
    <xf numFmtId="0" fontId="35" fillId="35" borderId="10" xfId="67" applyNumberFormat="1" applyFont="1" applyFill="1" applyBorder="1" applyAlignment="1" applyProtection="1">
      <alignment horizontal="center" vertical="center" wrapText="1"/>
      <protection locked="0"/>
    </xf>
    <xf numFmtId="0" fontId="73" fillId="0" borderId="0" xfId="0" applyFont="1" applyAlignment="1">
      <alignment/>
    </xf>
    <xf numFmtId="0" fontId="6" fillId="36" borderId="10" xfId="52" applyFont="1" applyFill="1" applyBorder="1" applyAlignment="1">
      <alignment horizontal="center" vertical="center"/>
      <protection/>
    </xf>
    <xf numFmtId="0" fontId="7" fillId="36" borderId="10" xfId="52" applyFont="1" applyFill="1" applyBorder="1" applyAlignment="1">
      <alignment horizontal="center" vertical="center"/>
      <protection/>
    </xf>
    <xf numFmtId="0" fontId="5" fillId="32" borderId="10" xfId="0" applyFont="1" applyFill="1" applyBorder="1" applyAlignment="1" applyProtection="1">
      <alignment horizontal="center" vertical="center" wrapText="1"/>
      <protection locked="0"/>
    </xf>
    <xf numFmtId="0" fontId="25" fillId="36" borderId="0" xfId="0" applyFont="1" applyFill="1" applyBorder="1" applyAlignment="1">
      <alignment horizontal="center" vertical="center"/>
    </xf>
    <xf numFmtId="0" fontId="19" fillId="34" borderId="12" xfId="0" applyFont="1" applyFill="1" applyBorder="1" applyAlignment="1">
      <alignment horizontal="center" vertical="center"/>
    </xf>
    <xf numFmtId="0" fontId="19" fillId="34" borderId="10" xfId="0" applyFont="1" applyFill="1" applyBorder="1" applyAlignment="1">
      <alignment horizontal="center" vertical="center"/>
    </xf>
    <xf numFmtId="0" fontId="7" fillId="38" borderId="10" xfId="0" applyFont="1" applyFill="1" applyBorder="1" applyAlignment="1" applyProtection="1">
      <alignment horizontal="center" vertical="center" wrapText="1"/>
      <protection locked="0"/>
    </xf>
    <xf numFmtId="0" fontId="7" fillId="32" borderId="10" xfId="0" applyFont="1" applyFill="1" applyBorder="1" applyAlignment="1" applyProtection="1">
      <alignment horizontal="center" vertical="center" wrapText="1"/>
      <protection locked="0"/>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2 10" xfId="53"/>
    <cellStyle name="Normal 2 11" xfId="54"/>
    <cellStyle name="Normal 2 12" xfId="55"/>
    <cellStyle name="Normal 2 13" xfId="56"/>
    <cellStyle name="Normal 2 14" xfId="57"/>
    <cellStyle name="Normal 2 15" xfId="58"/>
    <cellStyle name="Normal 2 2" xfId="59"/>
    <cellStyle name="Normal 2 3" xfId="60"/>
    <cellStyle name="Normal 2 4" xfId="61"/>
    <cellStyle name="Normal 2 5" xfId="62"/>
    <cellStyle name="Normal 2 6" xfId="63"/>
    <cellStyle name="Normal 2 7" xfId="64"/>
    <cellStyle name="Normal 2 8" xfId="65"/>
    <cellStyle name="Normal 2 9" xfId="66"/>
    <cellStyle name="Normal 4" xfId="67"/>
    <cellStyle name="Normal 6" xfId="68"/>
    <cellStyle name="Normal 9" xfId="69"/>
    <cellStyle name="Notas" xfId="70"/>
    <cellStyle name="Percent" xfId="71"/>
    <cellStyle name="Porcentual 2" xfId="72"/>
    <cellStyle name="Porcentual 2 2" xfId="73"/>
    <cellStyle name="Salida" xfId="74"/>
    <cellStyle name="Texto de advertencia" xfId="75"/>
    <cellStyle name="Texto explicativo" xfId="76"/>
    <cellStyle name="Título" xfId="77"/>
    <cellStyle name="Título 1" xfId="78"/>
    <cellStyle name="Título 2" xfId="79"/>
    <cellStyle name="Título 3" xfId="80"/>
    <cellStyle name="Total" xfId="81"/>
  </cellStyles>
  <dxfs count="7">
    <dxf>
      <fill>
        <patternFill>
          <bgColor rgb="FFFF0000"/>
        </patternFill>
      </fill>
    </dxf>
    <dxf>
      <font>
        <color theme="0"/>
      </font>
      <fill>
        <patternFill>
          <bgColor theme="1"/>
        </patternFill>
      </fill>
    </dxf>
    <dxf>
      <fill>
        <patternFill>
          <bgColor rgb="FFFFFF00"/>
        </patternFill>
      </fill>
    </dxf>
    <dxf>
      <fill>
        <patternFill>
          <bgColor rgb="FF66FF33"/>
        </patternFill>
      </fill>
    </dxf>
    <dxf>
      <font>
        <color auto="1"/>
      </font>
      <fill>
        <patternFill>
          <bgColor rgb="FFFF0000"/>
        </patternFill>
      </fill>
    </dxf>
    <dxf>
      <font>
        <color auto="1"/>
      </font>
      <fill>
        <patternFill>
          <bgColor rgb="FFFF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66675</xdr:rowOff>
    </xdr:from>
    <xdr:to>
      <xdr:col>1</xdr:col>
      <xdr:colOff>676275</xdr:colOff>
      <xdr:row>2</xdr:row>
      <xdr:rowOff>314325</xdr:rowOff>
    </xdr:to>
    <xdr:pic>
      <xdr:nvPicPr>
        <xdr:cNvPr id="1" name="Picture 30"/>
        <xdr:cNvPicPr preferRelativeResize="1">
          <a:picLocks noChangeAspect="1"/>
        </xdr:cNvPicPr>
      </xdr:nvPicPr>
      <xdr:blipFill>
        <a:blip r:embed="rId1"/>
        <a:stretch>
          <a:fillRect/>
        </a:stretch>
      </xdr:blipFill>
      <xdr:spPr>
        <a:xfrm>
          <a:off x="209550" y="66675"/>
          <a:ext cx="1714500" cy="933450"/>
        </a:xfrm>
        <a:prstGeom prst="rect">
          <a:avLst/>
        </a:prstGeom>
        <a:noFill/>
        <a:ln w="9525" cmpd="sng">
          <a:noFill/>
        </a:ln>
      </xdr:spPr>
    </xdr:pic>
    <xdr:clientData/>
  </xdr:twoCellAnchor>
  <xdr:twoCellAnchor>
    <xdr:from>
      <xdr:col>17</xdr:col>
      <xdr:colOff>2505075</xdr:colOff>
      <xdr:row>0</xdr:row>
      <xdr:rowOff>38100</xdr:rowOff>
    </xdr:from>
    <xdr:to>
      <xdr:col>18</xdr:col>
      <xdr:colOff>2428875</xdr:colOff>
      <xdr:row>2</xdr:row>
      <xdr:rowOff>285750</xdr:rowOff>
    </xdr:to>
    <xdr:pic>
      <xdr:nvPicPr>
        <xdr:cNvPr id="2" name="Picture 267" descr="LOGOFPS1"/>
        <xdr:cNvPicPr preferRelativeResize="1">
          <a:picLocks noChangeAspect="1"/>
        </xdr:cNvPicPr>
      </xdr:nvPicPr>
      <xdr:blipFill>
        <a:blip r:embed="rId2"/>
        <a:stretch>
          <a:fillRect/>
        </a:stretch>
      </xdr:blipFill>
      <xdr:spPr>
        <a:xfrm>
          <a:off x="18526125" y="38100"/>
          <a:ext cx="33718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3"/>
  <sheetViews>
    <sheetView tabSelected="1" zoomScale="80" zoomScaleNormal="80" zoomScalePageLayoutView="0" workbookViewId="0" topLeftCell="A1">
      <pane ySplit="7" topLeftCell="A71" activePane="bottomLeft" state="frozen"/>
      <selection pane="topLeft" activeCell="A1" sqref="A1"/>
      <selection pane="bottomLeft" activeCell="C1" sqref="C1:Q1"/>
    </sheetView>
  </sheetViews>
  <sheetFormatPr defaultColWidth="11.421875" defaultRowHeight="15"/>
  <cols>
    <col min="1" max="1" width="18.7109375" style="0" customWidth="1"/>
    <col min="2" max="2" width="13.140625" style="0" customWidth="1"/>
    <col min="3" max="3" width="9.421875" style="0" customWidth="1"/>
    <col min="4" max="4" width="18.00390625" style="0" customWidth="1"/>
    <col min="5" max="5" width="19.140625" style="25" customWidth="1"/>
    <col min="6" max="6" width="14.421875" style="0" customWidth="1"/>
    <col min="7" max="7" width="12.8515625" style="0" customWidth="1"/>
    <col min="8" max="8" width="7.7109375" style="0" customWidth="1"/>
    <col min="9" max="9" width="14.00390625" style="0" customWidth="1"/>
    <col min="10" max="10" width="9.421875" style="0" customWidth="1"/>
    <col min="11" max="11" width="13.8515625" style="0" customWidth="1"/>
    <col min="12" max="12" width="17.421875" style="0" customWidth="1"/>
    <col min="13" max="13" width="13.140625" style="0" customWidth="1"/>
    <col min="14" max="14" width="13.7109375" style="0" customWidth="1"/>
    <col min="15" max="15" width="16.7109375" style="0" customWidth="1"/>
    <col min="16" max="16" width="10.28125" style="0" customWidth="1"/>
    <col min="17" max="17" width="18.28125" style="0" customWidth="1"/>
    <col min="18" max="18" width="51.7109375" style="0" customWidth="1"/>
    <col min="19" max="19" width="54.8515625" style="201" customWidth="1"/>
    <col min="20" max="20" width="17.7109375" style="201" customWidth="1"/>
    <col min="23" max="23" width="13.00390625" style="0" bestFit="1" customWidth="1"/>
  </cols>
  <sheetData>
    <row r="1" spans="1:20" ht="42.75" customHeight="1">
      <c r="A1" s="202"/>
      <c r="B1" s="202"/>
      <c r="C1" s="202"/>
      <c r="D1" s="202"/>
      <c r="E1" s="202"/>
      <c r="F1" s="202"/>
      <c r="G1" s="202"/>
      <c r="H1" s="202"/>
      <c r="I1" s="202"/>
      <c r="J1" s="202"/>
      <c r="K1" s="202"/>
      <c r="L1" s="202"/>
      <c r="M1" s="202"/>
      <c r="N1" s="202"/>
      <c r="O1" s="202"/>
      <c r="P1" s="202"/>
      <c r="Q1" s="202"/>
      <c r="R1" s="202"/>
      <c r="S1" s="202"/>
      <c r="T1" s="202"/>
    </row>
    <row r="2" spans="1:20" ht="11.25" customHeight="1">
      <c r="A2" s="202"/>
      <c r="B2" s="202"/>
      <c r="C2" s="202" t="s">
        <v>32</v>
      </c>
      <c r="D2" s="202"/>
      <c r="E2" s="202"/>
      <c r="F2" s="202"/>
      <c r="G2" s="202"/>
      <c r="H2" s="202"/>
      <c r="I2" s="202"/>
      <c r="J2" s="202"/>
      <c r="K2" s="202"/>
      <c r="L2" s="202"/>
      <c r="M2" s="202"/>
      <c r="N2" s="202"/>
      <c r="O2" s="202"/>
      <c r="P2" s="202"/>
      <c r="Q2" s="202"/>
      <c r="R2" s="202"/>
      <c r="S2" s="202"/>
      <c r="T2" s="202"/>
    </row>
    <row r="3" spans="1:20" ht="30" customHeight="1">
      <c r="A3" s="202"/>
      <c r="B3" s="202"/>
      <c r="C3" s="202"/>
      <c r="D3" s="202"/>
      <c r="E3" s="202"/>
      <c r="F3" s="202"/>
      <c r="G3" s="202"/>
      <c r="H3" s="202"/>
      <c r="I3" s="202"/>
      <c r="J3" s="202"/>
      <c r="K3" s="202"/>
      <c r="L3" s="202"/>
      <c r="M3" s="202"/>
      <c r="N3" s="202"/>
      <c r="O3" s="202"/>
      <c r="P3" s="202"/>
      <c r="Q3" s="202"/>
      <c r="R3" s="202"/>
      <c r="S3" s="202"/>
      <c r="T3" s="202"/>
    </row>
    <row r="4" spans="1:20" ht="24" customHeight="1">
      <c r="A4" s="203" t="s">
        <v>179</v>
      </c>
      <c r="B4" s="203"/>
      <c r="C4" s="203" t="s">
        <v>33</v>
      </c>
      <c r="D4" s="203"/>
      <c r="E4" s="203"/>
      <c r="F4" s="203"/>
      <c r="G4" s="203"/>
      <c r="H4" s="203"/>
      <c r="I4" s="203"/>
      <c r="J4" s="203"/>
      <c r="K4" s="203" t="s">
        <v>180</v>
      </c>
      <c r="L4" s="203"/>
      <c r="M4" s="203"/>
      <c r="N4" s="203"/>
      <c r="O4" s="203"/>
      <c r="P4" s="203"/>
      <c r="Q4" s="203"/>
      <c r="R4" s="203" t="s">
        <v>26</v>
      </c>
      <c r="S4" s="203"/>
      <c r="T4" s="203"/>
    </row>
    <row r="5" spans="1:20" ht="6.75" customHeight="1">
      <c r="A5" s="59"/>
      <c r="B5" s="59"/>
      <c r="C5" s="59"/>
      <c r="D5" s="59"/>
      <c r="E5" s="60"/>
      <c r="F5" s="59"/>
      <c r="G5" s="59"/>
      <c r="H5" s="59"/>
      <c r="I5" s="59"/>
      <c r="J5" s="59"/>
      <c r="K5" s="59"/>
      <c r="L5" s="59"/>
      <c r="M5" s="59"/>
      <c r="N5" s="59"/>
      <c r="O5" s="59"/>
      <c r="P5" s="59"/>
      <c r="Q5" s="59"/>
      <c r="R5" s="59"/>
      <c r="S5" s="156"/>
      <c r="T5" s="156"/>
    </row>
    <row r="6" spans="1:20" ht="23.25" customHeight="1">
      <c r="A6" s="208" t="s">
        <v>6</v>
      </c>
      <c r="B6" s="208"/>
      <c r="C6" s="208"/>
      <c r="D6" s="208"/>
      <c r="E6" s="208"/>
      <c r="F6" s="208"/>
      <c r="G6" s="208"/>
      <c r="H6" s="208"/>
      <c r="I6" s="209" t="s">
        <v>7</v>
      </c>
      <c r="J6" s="209"/>
      <c r="K6" s="209"/>
      <c r="L6" s="209"/>
      <c r="M6" s="204" t="s">
        <v>8</v>
      </c>
      <c r="N6" s="204"/>
      <c r="O6" s="204"/>
      <c r="P6" s="204"/>
      <c r="Q6" s="204"/>
      <c r="R6" s="204"/>
      <c r="S6" s="204"/>
      <c r="T6" s="204"/>
    </row>
    <row r="7" spans="1:20" ht="66" customHeight="1">
      <c r="A7" s="29" t="s">
        <v>25</v>
      </c>
      <c r="B7" s="29" t="s">
        <v>9</v>
      </c>
      <c r="C7" s="29" t="s">
        <v>10</v>
      </c>
      <c r="D7" s="29" t="s">
        <v>11</v>
      </c>
      <c r="E7" s="29" t="s">
        <v>12</v>
      </c>
      <c r="F7" s="29" t="s">
        <v>13</v>
      </c>
      <c r="G7" s="29" t="s">
        <v>31</v>
      </c>
      <c r="H7" s="29" t="s">
        <v>14</v>
      </c>
      <c r="I7" s="30" t="s">
        <v>15</v>
      </c>
      <c r="J7" s="31" t="s">
        <v>16</v>
      </c>
      <c r="K7" s="32" t="s">
        <v>17</v>
      </c>
      <c r="L7" s="33" t="s">
        <v>18</v>
      </c>
      <c r="M7" s="1" t="s">
        <v>19</v>
      </c>
      <c r="N7" s="1" t="s">
        <v>20</v>
      </c>
      <c r="O7" s="5" t="s">
        <v>21</v>
      </c>
      <c r="P7" s="2" t="s">
        <v>22</v>
      </c>
      <c r="Q7" s="3" t="s">
        <v>23</v>
      </c>
      <c r="R7" s="4" t="s">
        <v>24</v>
      </c>
      <c r="S7" s="157" t="s">
        <v>239</v>
      </c>
      <c r="T7" s="157" t="s">
        <v>240</v>
      </c>
    </row>
    <row r="8" spans="1:20" ht="244.5" customHeight="1">
      <c r="A8" s="6" t="s">
        <v>34</v>
      </c>
      <c r="B8" s="6" t="s">
        <v>39</v>
      </c>
      <c r="C8" s="34" t="s">
        <v>42</v>
      </c>
      <c r="D8" s="34" t="s">
        <v>43</v>
      </c>
      <c r="E8" s="6" t="s">
        <v>235</v>
      </c>
      <c r="F8" s="35" t="s">
        <v>37</v>
      </c>
      <c r="G8" s="6" t="s">
        <v>38</v>
      </c>
      <c r="H8" s="36">
        <v>0.95</v>
      </c>
      <c r="I8" s="6" t="s">
        <v>27</v>
      </c>
      <c r="J8" s="6" t="s">
        <v>28</v>
      </c>
      <c r="K8" s="6" t="s">
        <v>29</v>
      </c>
      <c r="L8" s="6" t="s">
        <v>30</v>
      </c>
      <c r="M8" s="56">
        <v>5</v>
      </c>
      <c r="N8" s="56">
        <v>6</v>
      </c>
      <c r="O8" s="57">
        <f>M8/N8</f>
        <v>0.8333333333333334</v>
      </c>
      <c r="P8" s="57">
        <f>O8/H8</f>
        <v>0.8771929824561404</v>
      </c>
      <c r="Q8" s="64" t="str">
        <f aca="true" t="shared" si="0" ref="Q8:Q71">IF(O8&gt;=95%,$L$7,IF(O8&gt;=70%,$K$7,IF(O8&gt;=50%,$J$7,IF(O8&lt;50%,$I$7,"ojo"))))</f>
        <v>ACEPTABLE</v>
      </c>
      <c r="R8" s="120" t="s">
        <v>254</v>
      </c>
      <c r="S8" s="158" t="s">
        <v>303</v>
      </c>
      <c r="T8" s="159" t="s">
        <v>302</v>
      </c>
    </row>
    <row r="9" spans="1:20" ht="110.25" customHeight="1">
      <c r="A9" s="6" t="s">
        <v>34</v>
      </c>
      <c r="B9" s="6" t="s">
        <v>35</v>
      </c>
      <c r="C9" s="6" t="s">
        <v>36</v>
      </c>
      <c r="D9" s="34" t="s">
        <v>187</v>
      </c>
      <c r="E9" s="6" t="s">
        <v>236</v>
      </c>
      <c r="F9" s="121" t="s">
        <v>37</v>
      </c>
      <c r="G9" s="6" t="s">
        <v>38</v>
      </c>
      <c r="H9" s="36">
        <v>0.95</v>
      </c>
      <c r="I9" s="6" t="s">
        <v>27</v>
      </c>
      <c r="J9" s="6" t="s">
        <v>28</v>
      </c>
      <c r="K9" s="6" t="s">
        <v>29</v>
      </c>
      <c r="L9" s="6" t="s">
        <v>30</v>
      </c>
      <c r="M9" s="56">
        <v>121</v>
      </c>
      <c r="N9" s="56">
        <v>124</v>
      </c>
      <c r="O9" s="57">
        <f aca="true" t="shared" si="1" ref="O9:O71">+M9/N9</f>
        <v>0.9758064516129032</v>
      </c>
      <c r="P9" s="57">
        <f aca="true" t="shared" si="2" ref="P9:P71">+O9/H9</f>
        <v>1.0271646859083192</v>
      </c>
      <c r="Q9" s="23" t="str">
        <f t="shared" si="0"/>
        <v>SATISFACTORIO</v>
      </c>
      <c r="R9" s="120" t="s">
        <v>266</v>
      </c>
      <c r="S9" s="158" t="s">
        <v>304</v>
      </c>
      <c r="T9" s="159" t="s">
        <v>302</v>
      </c>
    </row>
    <row r="10" spans="1:20" ht="228" customHeight="1">
      <c r="A10" s="6" t="s">
        <v>34</v>
      </c>
      <c r="B10" s="6" t="s">
        <v>35</v>
      </c>
      <c r="C10" s="6" t="s">
        <v>40</v>
      </c>
      <c r="D10" s="34" t="s">
        <v>188</v>
      </c>
      <c r="E10" s="6" t="s">
        <v>189</v>
      </c>
      <c r="F10" s="35" t="s">
        <v>37</v>
      </c>
      <c r="G10" s="6" t="s">
        <v>38</v>
      </c>
      <c r="H10" s="36">
        <v>0.95</v>
      </c>
      <c r="I10" s="6" t="s">
        <v>27</v>
      </c>
      <c r="J10" s="6" t="s">
        <v>28</v>
      </c>
      <c r="K10" s="6" t="s">
        <v>29</v>
      </c>
      <c r="L10" s="6" t="s">
        <v>30</v>
      </c>
      <c r="M10" s="65">
        <v>5</v>
      </c>
      <c r="N10" s="65">
        <v>5</v>
      </c>
      <c r="O10" s="57">
        <f t="shared" si="1"/>
        <v>1</v>
      </c>
      <c r="P10" s="57">
        <f t="shared" si="2"/>
        <v>1.0526315789473684</v>
      </c>
      <c r="Q10" s="23" t="str">
        <f t="shared" si="0"/>
        <v>SATISFACTORIO</v>
      </c>
      <c r="R10" s="122" t="s">
        <v>255</v>
      </c>
      <c r="S10" s="158" t="s">
        <v>305</v>
      </c>
      <c r="T10" s="159" t="s">
        <v>302</v>
      </c>
    </row>
    <row r="11" spans="1:20" ht="300" customHeight="1">
      <c r="A11" s="6" t="s">
        <v>34</v>
      </c>
      <c r="B11" s="6" t="s">
        <v>35</v>
      </c>
      <c r="C11" s="34" t="s">
        <v>44</v>
      </c>
      <c r="D11" s="34" t="s">
        <v>190</v>
      </c>
      <c r="E11" s="6" t="s">
        <v>191</v>
      </c>
      <c r="F11" s="35" t="s">
        <v>37</v>
      </c>
      <c r="G11" s="6" t="s">
        <v>38</v>
      </c>
      <c r="H11" s="36">
        <v>1</v>
      </c>
      <c r="I11" s="6" t="s">
        <v>27</v>
      </c>
      <c r="J11" s="6" t="s">
        <v>28</v>
      </c>
      <c r="K11" s="6" t="s">
        <v>29</v>
      </c>
      <c r="L11" s="6" t="s">
        <v>30</v>
      </c>
      <c r="M11" s="56">
        <v>4</v>
      </c>
      <c r="N11" s="56">
        <v>4</v>
      </c>
      <c r="O11" s="57">
        <f t="shared" si="1"/>
        <v>1</v>
      </c>
      <c r="P11" s="57">
        <f t="shared" si="2"/>
        <v>1</v>
      </c>
      <c r="Q11" s="23" t="str">
        <f t="shared" si="0"/>
        <v>SATISFACTORIO</v>
      </c>
      <c r="R11" s="120" t="s">
        <v>253</v>
      </c>
      <c r="S11" s="158" t="s">
        <v>306</v>
      </c>
      <c r="T11" s="159" t="s">
        <v>302</v>
      </c>
    </row>
    <row r="12" spans="1:20" ht="372.75" customHeight="1">
      <c r="A12" s="74" t="s">
        <v>307</v>
      </c>
      <c r="B12" s="74" t="s">
        <v>35</v>
      </c>
      <c r="C12" s="75" t="s">
        <v>214</v>
      </c>
      <c r="D12" s="75" t="s">
        <v>213</v>
      </c>
      <c r="E12" s="74" t="s">
        <v>215</v>
      </c>
      <c r="F12" s="76" t="s">
        <v>50</v>
      </c>
      <c r="G12" s="74" t="s">
        <v>38</v>
      </c>
      <c r="H12" s="77">
        <v>1</v>
      </c>
      <c r="I12" s="74" t="s">
        <v>27</v>
      </c>
      <c r="J12" s="74" t="s">
        <v>216</v>
      </c>
      <c r="K12" s="74" t="s">
        <v>29</v>
      </c>
      <c r="L12" s="74" t="s">
        <v>30</v>
      </c>
      <c r="M12" s="78">
        <v>18</v>
      </c>
      <c r="N12" s="78">
        <v>18</v>
      </c>
      <c r="O12" s="79">
        <f t="shared" si="1"/>
        <v>1</v>
      </c>
      <c r="P12" s="79">
        <f t="shared" si="2"/>
        <v>1</v>
      </c>
      <c r="Q12" s="23" t="str">
        <f t="shared" si="0"/>
        <v>SATISFACTORIO</v>
      </c>
      <c r="R12" s="123" t="s">
        <v>252</v>
      </c>
      <c r="S12" s="160" t="s">
        <v>372</v>
      </c>
      <c r="T12" s="161" t="s">
        <v>322</v>
      </c>
    </row>
    <row r="13" spans="1:20" ht="249.75" customHeight="1">
      <c r="A13" s="74" t="s">
        <v>307</v>
      </c>
      <c r="B13" s="74" t="s">
        <v>39</v>
      </c>
      <c r="C13" s="75" t="s">
        <v>177</v>
      </c>
      <c r="D13" s="75" t="s">
        <v>212</v>
      </c>
      <c r="E13" s="74" t="s">
        <v>227</v>
      </c>
      <c r="F13" s="76" t="s">
        <v>50</v>
      </c>
      <c r="G13" s="74" t="s">
        <v>38</v>
      </c>
      <c r="H13" s="80">
        <v>0.95</v>
      </c>
      <c r="I13" s="74" t="s">
        <v>27</v>
      </c>
      <c r="J13" s="74" t="s">
        <v>28</v>
      </c>
      <c r="K13" s="74" t="s">
        <v>29</v>
      </c>
      <c r="L13" s="74" t="s">
        <v>30</v>
      </c>
      <c r="M13" s="78">
        <v>2</v>
      </c>
      <c r="N13" s="78">
        <v>4</v>
      </c>
      <c r="O13" s="79">
        <f t="shared" si="1"/>
        <v>0.5</v>
      </c>
      <c r="P13" s="79">
        <f t="shared" si="2"/>
        <v>0.5263157894736842</v>
      </c>
      <c r="Q13" s="124" t="str">
        <f t="shared" si="0"/>
        <v>MINIMO</v>
      </c>
      <c r="R13" s="123" t="s">
        <v>261</v>
      </c>
      <c r="S13" s="160" t="s">
        <v>323</v>
      </c>
      <c r="T13" s="161" t="s">
        <v>322</v>
      </c>
    </row>
    <row r="14" spans="1:20" ht="114" customHeight="1">
      <c r="A14" s="7" t="s">
        <v>45</v>
      </c>
      <c r="B14" s="7" t="s">
        <v>35</v>
      </c>
      <c r="C14" s="37" t="s">
        <v>162</v>
      </c>
      <c r="D14" s="38" t="s">
        <v>154</v>
      </c>
      <c r="E14" s="39" t="s">
        <v>148</v>
      </c>
      <c r="F14" s="7" t="s">
        <v>37</v>
      </c>
      <c r="G14" s="7" t="s">
        <v>38</v>
      </c>
      <c r="H14" s="40">
        <v>1</v>
      </c>
      <c r="I14" s="7" t="s">
        <v>27</v>
      </c>
      <c r="J14" s="7" t="s">
        <v>28</v>
      </c>
      <c r="K14" s="7" t="s">
        <v>29</v>
      </c>
      <c r="L14" s="7" t="s">
        <v>30</v>
      </c>
      <c r="M14" s="81">
        <v>16</v>
      </c>
      <c r="N14" s="81">
        <v>16</v>
      </c>
      <c r="O14" s="82">
        <f t="shared" si="1"/>
        <v>1</v>
      </c>
      <c r="P14" s="82">
        <f t="shared" si="2"/>
        <v>1</v>
      </c>
      <c r="Q14" s="23" t="str">
        <f t="shared" si="0"/>
        <v>SATISFACTORIO</v>
      </c>
      <c r="R14" s="61" t="s">
        <v>258</v>
      </c>
      <c r="S14" s="162" t="s">
        <v>324</v>
      </c>
      <c r="T14" s="163" t="s">
        <v>322</v>
      </c>
    </row>
    <row r="15" spans="1:20" ht="254.25" customHeight="1">
      <c r="A15" s="7" t="s">
        <v>45</v>
      </c>
      <c r="B15" s="7" t="s">
        <v>35</v>
      </c>
      <c r="C15" s="37" t="s">
        <v>163</v>
      </c>
      <c r="D15" s="37" t="s">
        <v>160</v>
      </c>
      <c r="E15" s="7" t="s">
        <v>161</v>
      </c>
      <c r="F15" s="7" t="s">
        <v>37</v>
      </c>
      <c r="G15" s="7" t="s">
        <v>38</v>
      </c>
      <c r="H15" s="40">
        <v>0.9</v>
      </c>
      <c r="I15" s="7" t="s">
        <v>27</v>
      </c>
      <c r="J15" s="7" t="s">
        <v>28</v>
      </c>
      <c r="K15" s="7" t="s">
        <v>29</v>
      </c>
      <c r="L15" s="7" t="s">
        <v>30</v>
      </c>
      <c r="M15" s="81">
        <v>964</v>
      </c>
      <c r="N15" s="81">
        <v>964</v>
      </c>
      <c r="O15" s="82">
        <f t="shared" si="1"/>
        <v>1</v>
      </c>
      <c r="P15" s="82">
        <f t="shared" si="2"/>
        <v>1.1111111111111112</v>
      </c>
      <c r="Q15" s="23" t="str">
        <f t="shared" si="0"/>
        <v>SATISFACTORIO</v>
      </c>
      <c r="R15" s="62" t="s">
        <v>267</v>
      </c>
      <c r="S15" s="162" t="s">
        <v>328</v>
      </c>
      <c r="T15" s="163" t="s">
        <v>322</v>
      </c>
    </row>
    <row r="16" spans="1:20" ht="114.75" customHeight="1">
      <c r="A16" s="7" t="s">
        <v>45</v>
      </c>
      <c r="B16" s="7" t="s">
        <v>35</v>
      </c>
      <c r="C16" s="37" t="s">
        <v>203</v>
      </c>
      <c r="D16" s="37" t="s">
        <v>157</v>
      </c>
      <c r="E16" s="39" t="s">
        <v>158</v>
      </c>
      <c r="F16" s="7" t="s">
        <v>37</v>
      </c>
      <c r="G16" s="7" t="s">
        <v>38</v>
      </c>
      <c r="H16" s="40">
        <v>1</v>
      </c>
      <c r="I16" s="7" t="s">
        <v>27</v>
      </c>
      <c r="J16" s="7" t="s">
        <v>28</v>
      </c>
      <c r="K16" s="7" t="s">
        <v>29</v>
      </c>
      <c r="L16" s="7" t="s">
        <v>30</v>
      </c>
      <c r="M16" s="81">
        <v>4690</v>
      </c>
      <c r="N16" s="81">
        <v>4690</v>
      </c>
      <c r="O16" s="82">
        <f t="shared" si="1"/>
        <v>1</v>
      </c>
      <c r="P16" s="82">
        <f t="shared" si="2"/>
        <v>1</v>
      </c>
      <c r="Q16" s="23" t="str">
        <f t="shared" si="0"/>
        <v>SATISFACTORIO</v>
      </c>
      <c r="R16" s="61" t="s">
        <v>259</v>
      </c>
      <c r="S16" s="162" t="s">
        <v>325</v>
      </c>
      <c r="T16" s="163" t="s">
        <v>322</v>
      </c>
    </row>
    <row r="17" spans="1:20" ht="123" customHeight="1">
      <c r="A17" s="7" t="s">
        <v>45</v>
      </c>
      <c r="B17" s="7" t="s">
        <v>39</v>
      </c>
      <c r="C17" s="37" t="s">
        <v>204</v>
      </c>
      <c r="D17" s="41" t="s">
        <v>155</v>
      </c>
      <c r="E17" s="39" t="s">
        <v>156</v>
      </c>
      <c r="F17" s="7" t="s">
        <v>37</v>
      </c>
      <c r="G17" s="7" t="s">
        <v>38</v>
      </c>
      <c r="H17" s="40">
        <v>1</v>
      </c>
      <c r="I17" s="7" t="s">
        <v>27</v>
      </c>
      <c r="J17" s="7" t="s">
        <v>28</v>
      </c>
      <c r="K17" s="7" t="s">
        <v>29</v>
      </c>
      <c r="L17" s="7" t="s">
        <v>30</v>
      </c>
      <c r="M17" s="81">
        <v>6284</v>
      </c>
      <c r="N17" s="81">
        <v>6298</v>
      </c>
      <c r="O17" s="82">
        <f t="shared" si="1"/>
        <v>0.9977770720863767</v>
      </c>
      <c r="P17" s="82">
        <f t="shared" si="2"/>
        <v>0.9977770720863767</v>
      </c>
      <c r="Q17" s="23" t="str">
        <f t="shared" si="0"/>
        <v>SATISFACTORIO</v>
      </c>
      <c r="R17" s="61" t="s">
        <v>292</v>
      </c>
      <c r="S17" s="162" t="s">
        <v>326</v>
      </c>
      <c r="T17" s="163" t="s">
        <v>322</v>
      </c>
    </row>
    <row r="18" spans="1:20" ht="145.5" customHeight="1">
      <c r="A18" s="7" t="s">
        <v>45</v>
      </c>
      <c r="B18" s="7" t="s">
        <v>130</v>
      </c>
      <c r="C18" s="37" t="s">
        <v>164</v>
      </c>
      <c r="D18" s="37" t="s">
        <v>159</v>
      </c>
      <c r="E18" s="39" t="s">
        <v>234</v>
      </c>
      <c r="F18" s="7" t="s">
        <v>37</v>
      </c>
      <c r="G18" s="7" t="s">
        <v>38</v>
      </c>
      <c r="H18" s="40">
        <v>0.95</v>
      </c>
      <c r="I18" s="7" t="s">
        <v>27</v>
      </c>
      <c r="J18" s="7" t="s">
        <v>28</v>
      </c>
      <c r="K18" s="7" t="s">
        <v>29</v>
      </c>
      <c r="L18" s="7" t="s">
        <v>30</v>
      </c>
      <c r="M18" s="81">
        <v>6</v>
      </c>
      <c r="N18" s="81">
        <v>6</v>
      </c>
      <c r="O18" s="82">
        <f t="shared" si="1"/>
        <v>1</v>
      </c>
      <c r="P18" s="82">
        <f t="shared" si="2"/>
        <v>1.0526315789473684</v>
      </c>
      <c r="Q18" s="23" t="str">
        <f t="shared" si="0"/>
        <v>SATISFACTORIO</v>
      </c>
      <c r="R18" s="62" t="s">
        <v>257</v>
      </c>
      <c r="S18" s="164" t="s">
        <v>327</v>
      </c>
      <c r="T18" s="163" t="s">
        <v>322</v>
      </c>
    </row>
    <row r="19" spans="1:20" ht="282.75" customHeight="1">
      <c r="A19" s="83" t="s">
        <v>46</v>
      </c>
      <c r="B19" s="83" t="s">
        <v>35</v>
      </c>
      <c r="C19" s="84" t="s">
        <v>150</v>
      </c>
      <c r="D19" s="85" t="s">
        <v>149</v>
      </c>
      <c r="E19" s="86" t="s">
        <v>151</v>
      </c>
      <c r="F19" s="83" t="s">
        <v>37</v>
      </c>
      <c r="G19" s="83" t="s">
        <v>38</v>
      </c>
      <c r="H19" s="87">
        <v>0.95</v>
      </c>
      <c r="I19" s="83" t="s">
        <v>27</v>
      </c>
      <c r="J19" s="83" t="s">
        <v>28</v>
      </c>
      <c r="K19" s="83" t="s">
        <v>29</v>
      </c>
      <c r="L19" s="83" t="s">
        <v>30</v>
      </c>
      <c r="M19" s="88">
        <v>2642</v>
      </c>
      <c r="N19" s="88">
        <v>2750</v>
      </c>
      <c r="O19" s="89">
        <f t="shared" si="1"/>
        <v>0.9607272727272728</v>
      </c>
      <c r="P19" s="89">
        <f t="shared" si="2"/>
        <v>1.0112918660287082</v>
      </c>
      <c r="Q19" s="23" t="str">
        <f t="shared" si="0"/>
        <v>SATISFACTORIO</v>
      </c>
      <c r="R19" s="125" t="s">
        <v>285</v>
      </c>
      <c r="S19" s="165" t="s">
        <v>339</v>
      </c>
      <c r="T19" s="166" t="s">
        <v>337</v>
      </c>
    </row>
    <row r="20" spans="1:20" ht="243.75" customHeight="1">
      <c r="A20" s="83" t="s">
        <v>46</v>
      </c>
      <c r="B20" s="83" t="s">
        <v>35</v>
      </c>
      <c r="C20" s="84" t="s">
        <v>152</v>
      </c>
      <c r="D20" s="85" t="s">
        <v>153</v>
      </c>
      <c r="E20" s="86" t="s">
        <v>232</v>
      </c>
      <c r="F20" s="83" t="s">
        <v>37</v>
      </c>
      <c r="G20" s="83" t="s">
        <v>38</v>
      </c>
      <c r="H20" s="87">
        <v>0.95</v>
      </c>
      <c r="I20" s="83" t="s">
        <v>27</v>
      </c>
      <c r="J20" s="83" t="s">
        <v>28</v>
      </c>
      <c r="K20" s="83" t="s">
        <v>29</v>
      </c>
      <c r="L20" s="83" t="s">
        <v>30</v>
      </c>
      <c r="M20" s="88">
        <v>5997</v>
      </c>
      <c r="N20" s="88">
        <v>5997</v>
      </c>
      <c r="O20" s="89">
        <f t="shared" si="1"/>
        <v>1</v>
      </c>
      <c r="P20" s="89">
        <f t="shared" si="2"/>
        <v>1.0526315789473684</v>
      </c>
      <c r="Q20" s="23" t="str">
        <f t="shared" si="0"/>
        <v>SATISFACTORIO</v>
      </c>
      <c r="R20" s="125" t="s">
        <v>286</v>
      </c>
      <c r="S20" s="165" t="s">
        <v>351</v>
      </c>
      <c r="T20" s="166" t="s">
        <v>337</v>
      </c>
    </row>
    <row r="21" spans="1:20" ht="180.75" customHeight="1">
      <c r="A21" s="90" t="s">
        <v>47</v>
      </c>
      <c r="B21" s="90" t="s">
        <v>35</v>
      </c>
      <c r="C21" s="91"/>
      <c r="D21" s="91" t="s">
        <v>48</v>
      </c>
      <c r="E21" s="91" t="s">
        <v>233</v>
      </c>
      <c r="F21" s="90" t="s">
        <v>50</v>
      </c>
      <c r="G21" s="91" t="s">
        <v>41</v>
      </c>
      <c r="H21" s="92">
        <v>0.5</v>
      </c>
      <c r="I21" s="91" t="s">
        <v>27</v>
      </c>
      <c r="J21" s="91" t="s">
        <v>28</v>
      </c>
      <c r="K21" s="91" t="s">
        <v>29</v>
      </c>
      <c r="L21" s="91" t="s">
        <v>30</v>
      </c>
      <c r="M21" s="93">
        <v>0</v>
      </c>
      <c r="N21" s="93">
        <v>59</v>
      </c>
      <c r="O21" s="94">
        <f>+M21/N21</f>
        <v>0</v>
      </c>
      <c r="P21" s="94">
        <f t="shared" si="2"/>
        <v>0</v>
      </c>
      <c r="Q21" s="24" t="str">
        <f>IF(O21&gt;=95%,$L$7,IF(O21&gt;=70%,$K$7,IF(O21&gt;=50%,$J$7,IF(O21&lt;50%,$I$7,"ojo"))))</f>
        <v>INSATISFACTORIO</v>
      </c>
      <c r="R21" s="126" t="s">
        <v>0</v>
      </c>
      <c r="S21" s="167" t="s">
        <v>338</v>
      </c>
      <c r="T21" s="168" t="s">
        <v>337</v>
      </c>
    </row>
    <row r="22" spans="1:20" ht="177" customHeight="1">
      <c r="A22" s="90" t="s">
        <v>47</v>
      </c>
      <c r="B22" s="90" t="s">
        <v>35</v>
      </c>
      <c r="C22" s="95"/>
      <c r="D22" s="90" t="s">
        <v>49</v>
      </c>
      <c r="E22" s="90" t="s">
        <v>146</v>
      </c>
      <c r="F22" s="90" t="s">
        <v>50</v>
      </c>
      <c r="G22" s="90" t="s">
        <v>41</v>
      </c>
      <c r="H22" s="90" t="s">
        <v>51</v>
      </c>
      <c r="I22" s="91" t="s">
        <v>27</v>
      </c>
      <c r="J22" s="91" t="s">
        <v>28</v>
      </c>
      <c r="K22" s="91" t="s">
        <v>29</v>
      </c>
      <c r="L22" s="91" t="s">
        <v>30</v>
      </c>
      <c r="M22" s="93">
        <v>0</v>
      </c>
      <c r="N22" s="93">
        <v>33</v>
      </c>
      <c r="O22" s="94">
        <f>M22*N22</f>
        <v>0</v>
      </c>
      <c r="P22" s="94">
        <f>O22/H22</f>
        <v>0</v>
      </c>
      <c r="Q22" s="24" t="str">
        <f>IF(O22&gt;=95%,$L$7,IF(O22&gt;=70%,$K$7,IF(O22&gt;=50%,$J$7,IF(O22&lt;50%,$I$7,"ojo"))))</f>
        <v>INSATISFACTORIO</v>
      </c>
      <c r="R22" s="126" t="s">
        <v>4</v>
      </c>
      <c r="S22" s="167" t="s">
        <v>340</v>
      </c>
      <c r="T22" s="168" t="s">
        <v>337</v>
      </c>
    </row>
    <row r="23" spans="1:20" ht="106.5" customHeight="1">
      <c r="A23" s="90" t="s">
        <v>47</v>
      </c>
      <c r="B23" s="90" t="s">
        <v>35</v>
      </c>
      <c r="C23" s="95"/>
      <c r="D23" s="90" t="s">
        <v>52</v>
      </c>
      <c r="E23" s="90" t="s">
        <v>53</v>
      </c>
      <c r="F23" s="90" t="s">
        <v>50</v>
      </c>
      <c r="G23" s="90" t="s">
        <v>41</v>
      </c>
      <c r="H23" s="90" t="s">
        <v>51</v>
      </c>
      <c r="I23" s="91" t="s">
        <v>27</v>
      </c>
      <c r="J23" s="91" t="s">
        <v>28</v>
      </c>
      <c r="K23" s="91" t="s">
        <v>29</v>
      </c>
      <c r="L23" s="91" t="s">
        <v>30</v>
      </c>
      <c r="M23" s="93">
        <v>0</v>
      </c>
      <c r="N23" s="93">
        <v>1</v>
      </c>
      <c r="O23" s="94">
        <f t="shared" si="1"/>
        <v>0</v>
      </c>
      <c r="P23" s="94">
        <f t="shared" si="2"/>
        <v>0</v>
      </c>
      <c r="Q23" s="24" t="str">
        <f>IF(O23&gt;=95%,$L$7,IF(O23&gt;=70%,$K$7,IF(O23&gt;=50%,$J$7,IF(O23&lt;50%,$I$7,"ojo"))))</f>
        <v>INSATISFACTORIO</v>
      </c>
      <c r="R23" s="126" t="s">
        <v>1</v>
      </c>
      <c r="S23" s="167" t="s">
        <v>341</v>
      </c>
      <c r="T23" s="168" t="s">
        <v>337</v>
      </c>
    </row>
    <row r="24" spans="1:20" ht="156.75" customHeight="1">
      <c r="A24" s="90" t="s">
        <v>47</v>
      </c>
      <c r="B24" s="90" t="s">
        <v>35</v>
      </c>
      <c r="C24" s="95"/>
      <c r="D24" s="90" t="s">
        <v>54</v>
      </c>
      <c r="E24" s="90" t="s">
        <v>147</v>
      </c>
      <c r="F24" s="90" t="s">
        <v>50</v>
      </c>
      <c r="G24" s="90" t="s">
        <v>41</v>
      </c>
      <c r="H24" s="90" t="s">
        <v>51</v>
      </c>
      <c r="I24" s="91" t="s">
        <v>27</v>
      </c>
      <c r="J24" s="91" t="s">
        <v>28</v>
      </c>
      <c r="K24" s="91" t="s">
        <v>29</v>
      </c>
      <c r="L24" s="91" t="s">
        <v>30</v>
      </c>
      <c r="M24" s="93">
        <v>0</v>
      </c>
      <c r="N24" s="93">
        <v>2300</v>
      </c>
      <c r="O24" s="94">
        <v>0</v>
      </c>
      <c r="P24" s="94">
        <f>O24/H24</f>
        <v>0</v>
      </c>
      <c r="Q24" s="24" t="str">
        <f>IF(O24&gt;=95%,$L$7,IF(O24&gt;=70%,$K$7,IF(O24&gt;=50%,$J$7,IF(O24&lt;50%,$I$7,"ojo"))))</f>
        <v>INSATISFACTORIO</v>
      </c>
      <c r="R24" s="126" t="s">
        <v>4</v>
      </c>
      <c r="S24" s="167" t="s">
        <v>341</v>
      </c>
      <c r="T24" s="168" t="s">
        <v>337</v>
      </c>
    </row>
    <row r="25" spans="1:20" s="19" customFormat="1" ht="153.75" customHeight="1">
      <c r="A25" s="98" t="s">
        <v>55</v>
      </c>
      <c r="B25" s="98" t="s">
        <v>35</v>
      </c>
      <c r="C25" s="98"/>
      <c r="D25" s="98" t="s">
        <v>56</v>
      </c>
      <c r="E25" s="98" t="s">
        <v>57</v>
      </c>
      <c r="F25" s="99" t="s">
        <v>58</v>
      </c>
      <c r="G25" s="98" t="s">
        <v>41</v>
      </c>
      <c r="H25" s="100">
        <v>1</v>
      </c>
      <c r="I25" s="98" t="s">
        <v>27</v>
      </c>
      <c r="J25" s="98" t="s">
        <v>28</v>
      </c>
      <c r="K25" s="98" t="s">
        <v>29</v>
      </c>
      <c r="L25" s="98" t="s">
        <v>30</v>
      </c>
      <c r="M25" s="96">
        <v>94</v>
      </c>
      <c r="N25" s="96">
        <v>94</v>
      </c>
      <c r="O25" s="97">
        <f t="shared" si="1"/>
        <v>1</v>
      </c>
      <c r="P25" s="97">
        <f t="shared" si="2"/>
        <v>1</v>
      </c>
      <c r="Q25" s="33" t="str">
        <f t="shared" si="0"/>
        <v>SATISFACTORIO</v>
      </c>
      <c r="R25" s="127" t="s">
        <v>268</v>
      </c>
      <c r="S25" s="169" t="s">
        <v>329</v>
      </c>
      <c r="T25" s="170" t="s">
        <v>330</v>
      </c>
    </row>
    <row r="26" spans="1:20" ht="147.75" customHeight="1">
      <c r="A26" s="98" t="s">
        <v>55</v>
      </c>
      <c r="B26" s="98" t="s">
        <v>35</v>
      </c>
      <c r="C26" s="98"/>
      <c r="D26" s="98" t="s">
        <v>59</v>
      </c>
      <c r="E26" s="98" t="s">
        <v>60</v>
      </c>
      <c r="F26" s="99" t="s">
        <v>58</v>
      </c>
      <c r="G26" s="98" t="s">
        <v>38</v>
      </c>
      <c r="H26" s="100">
        <v>1</v>
      </c>
      <c r="I26" s="98" t="s">
        <v>27</v>
      </c>
      <c r="J26" s="98" t="s">
        <v>28</v>
      </c>
      <c r="K26" s="98" t="s">
        <v>29</v>
      </c>
      <c r="L26" s="98" t="s">
        <v>30</v>
      </c>
      <c r="M26" s="96">
        <v>1</v>
      </c>
      <c r="N26" s="96">
        <v>1</v>
      </c>
      <c r="O26" s="97">
        <f t="shared" si="1"/>
        <v>1</v>
      </c>
      <c r="P26" s="97">
        <f t="shared" si="2"/>
        <v>1</v>
      </c>
      <c r="Q26" s="23" t="str">
        <f t="shared" si="0"/>
        <v>SATISFACTORIO</v>
      </c>
      <c r="R26" s="127" t="s">
        <v>248</v>
      </c>
      <c r="S26" s="171" t="s">
        <v>331</v>
      </c>
      <c r="T26" s="170" t="s">
        <v>330</v>
      </c>
    </row>
    <row r="27" spans="1:20" ht="138" customHeight="1">
      <c r="A27" s="98" t="s">
        <v>55</v>
      </c>
      <c r="B27" s="98" t="s">
        <v>35</v>
      </c>
      <c r="C27" s="98"/>
      <c r="D27" s="98" t="s">
        <v>61</v>
      </c>
      <c r="E27" s="98" t="s">
        <v>62</v>
      </c>
      <c r="F27" s="99" t="s">
        <v>50</v>
      </c>
      <c r="G27" s="98" t="s">
        <v>41</v>
      </c>
      <c r="H27" s="100">
        <v>1</v>
      </c>
      <c r="I27" s="98" t="s">
        <v>27</v>
      </c>
      <c r="J27" s="98" t="s">
        <v>28</v>
      </c>
      <c r="K27" s="98" t="s">
        <v>29</v>
      </c>
      <c r="L27" s="98" t="s">
        <v>30</v>
      </c>
      <c r="M27" s="96">
        <v>0</v>
      </c>
      <c r="N27" s="96">
        <v>1</v>
      </c>
      <c r="O27" s="97">
        <f t="shared" si="1"/>
        <v>0</v>
      </c>
      <c r="P27" s="97">
        <f t="shared" si="2"/>
        <v>0</v>
      </c>
      <c r="Q27" s="24" t="str">
        <f t="shared" si="0"/>
        <v>INSATISFACTORIO</v>
      </c>
      <c r="R27" s="127" t="s">
        <v>2</v>
      </c>
      <c r="S27" s="171" t="s">
        <v>332</v>
      </c>
      <c r="T27" s="170" t="s">
        <v>330</v>
      </c>
    </row>
    <row r="28" spans="1:20" ht="102.75" customHeight="1">
      <c r="A28" s="98" t="s">
        <v>55</v>
      </c>
      <c r="B28" s="98" t="s">
        <v>35</v>
      </c>
      <c r="C28" s="98"/>
      <c r="D28" s="98" t="s">
        <v>63</v>
      </c>
      <c r="E28" s="98" t="s">
        <v>64</v>
      </c>
      <c r="F28" s="99" t="s">
        <v>50</v>
      </c>
      <c r="G28" s="98" t="s">
        <v>41</v>
      </c>
      <c r="H28" s="100">
        <v>1</v>
      </c>
      <c r="I28" s="98" t="s">
        <v>27</v>
      </c>
      <c r="J28" s="98" t="s">
        <v>28</v>
      </c>
      <c r="K28" s="98" t="s">
        <v>29</v>
      </c>
      <c r="L28" s="98" t="s">
        <v>30</v>
      </c>
      <c r="M28" s="96">
        <v>0</v>
      </c>
      <c r="N28" s="96">
        <v>1</v>
      </c>
      <c r="O28" s="97">
        <f t="shared" si="1"/>
        <v>0</v>
      </c>
      <c r="P28" s="97">
        <f t="shared" si="2"/>
        <v>0</v>
      </c>
      <c r="Q28" s="24" t="str">
        <f t="shared" si="0"/>
        <v>INSATISFACTORIO</v>
      </c>
      <c r="R28" s="127" t="s">
        <v>249</v>
      </c>
      <c r="S28" s="171" t="s">
        <v>342</v>
      </c>
      <c r="T28" s="170" t="s">
        <v>330</v>
      </c>
    </row>
    <row r="29" spans="1:20" ht="141.75" customHeight="1">
      <c r="A29" s="98" t="s">
        <v>55</v>
      </c>
      <c r="B29" s="98" t="s">
        <v>39</v>
      </c>
      <c r="C29" s="98"/>
      <c r="D29" s="98" t="s">
        <v>65</v>
      </c>
      <c r="E29" s="98" t="s">
        <v>66</v>
      </c>
      <c r="F29" s="99" t="s">
        <v>58</v>
      </c>
      <c r="G29" s="98" t="s">
        <v>41</v>
      </c>
      <c r="H29" s="100">
        <v>1</v>
      </c>
      <c r="I29" s="98" t="s">
        <v>27</v>
      </c>
      <c r="J29" s="98" t="s">
        <v>28</v>
      </c>
      <c r="K29" s="98" t="s">
        <v>29</v>
      </c>
      <c r="L29" s="98" t="s">
        <v>30</v>
      </c>
      <c r="M29" s="96">
        <v>518</v>
      </c>
      <c r="N29" s="96">
        <v>518</v>
      </c>
      <c r="O29" s="97">
        <v>1</v>
      </c>
      <c r="P29" s="97">
        <f>O29/H29</f>
        <v>1</v>
      </c>
      <c r="Q29" s="23" t="str">
        <f t="shared" si="0"/>
        <v>SATISFACTORIO</v>
      </c>
      <c r="R29" s="128" t="s">
        <v>3</v>
      </c>
      <c r="S29" s="169" t="s">
        <v>333</v>
      </c>
      <c r="T29" s="170" t="s">
        <v>330</v>
      </c>
    </row>
    <row r="30" spans="1:20" ht="101.25" customHeight="1">
      <c r="A30" s="66" t="s">
        <v>67</v>
      </c>
      <c r="B30" s="66" t="s">
        <v>35</v>
      </c>
      <c r="C30" s="67"/>
      <c r="D30" s="66" t="s">
        <v>68</v>
      </c>
      <c r="E30" s="66" t="s">
        <v>69</v>
      </c>
      <c r="F30" s="68" t="s">
        <v>70</v>
      </c>
      <c r="G30" s="66" t="s">
        <v>41</v>
      </c>
      <c r="H30" s="69">
        <v>1</v>
      </c>
      <c r="I30" s="66" t="s">
        <v>27</v>
      </c>
      <c r="J30" s="66" t="s">
        <v>28</v>
      </c>
      <c r="K30" s="66" t="s">
        <v>29</v>
      </c>
      <c r="L30" s="66" t="s">
        <v>30</v>
      </c>
      <c r="M30" s="70">
        <v>150</v>
      </c>
      <c r="N30" s="70">
        <v>150</v>
      </c>
      <c r="O30" s="71">
        <f>+M30/N30</f>
        <v>1</v>
      </c>
      <c r="P30" s="72">
        <f>O30/H30</f>
        <v>1</v>
      </c>
      <c r="Q30" s="23" t="str">
        <f t="shared" si="0"/>
        <v>SATISFACTORIO</v>
      </c>
      <c r="R30" s="129" t="s">
        <v>296</v>
      </c>
      <c r="S30" s="172" t="s">
        <v>343</v>
      </c>
      <c r="T30" s="173" t="s">
        <v>337</v>
      </c>
    </row>
    <row r="31" spans="1:20" ht="353.25" customHeight="1">
      <c r="A31" s="66" t="s">
        <v>67</v>
      </c>
      <c r="B31" s="66" t="s">
        <v>35</v>
      </c>
      <c r="C31" s="67"/>
      <c r="D31" s="66" t="s">
        <v>71</v>
      </c>
      <c r="E31" s="66" t="s">
        <v>5</v>
      </c>
      <c r="F31" s="68" t="s">
        <v>70</v>
      </c>
      <c r="G31" s="66" t="s">
        <v>41</v>
      </c>
      <c r="H31" s="69">
        <v>1</v>
      </c>
      <c r="I31" s="66" t="s">
        <v>27</v>
      </c>
      <c r="J31" s="66" t="s">
        <v>28</v>
      </c>
      <c r="K31" s="66" t="s">
        <v>29</v>
      </c>
      <c r="L31" s="66" t="s">
        <v>30</v>
      </c>
      <c r="M31" s="70">
        <v>26</v>
      </c>
      <c r="N31" s="70">
        <v>26</v>
      </c>
      <c r="O31" s="71">
        <f>+M31/N31</f>
        <v>1</v>
      </c>
      <c r="P31" s="71">
        <f>+O31/H31</f>
        <v>1</v>
      </c>
      <c r="Q31" s="23" t="str">
        <f t="shared" si="0"/>
        <v>SATISFACTORIO</v>
      </c>
      <c r="R31" s="130" t="s">
        <v>294</v>
      </c>
      <c r="S31" s="172" t="s">
        <v>344</v>
      </c>
      <c r="T31" s="173" t="s">
        <v>337</v>
      </c>
    </row>
    <row r="32" spans="1:20" ht="126.75" customHeight="1">
      <c r="A32" s="66" t="s">
        <v>67</v>
      </c>
      <c r="B32" s="66" t="s">
        <v>39</v>
      </c>
      <c r="C32" s="67"/>
      <c r="D32" s="66" t="s">
        <v>178</v>
      </c>
      <c r="E32" s="66" t="s">
        <v>72</v>
      </c>
      <c r="F32" s="68" t="s">
        <v>70</v>
      </c>
      <c r="G32" s="66" t="s">
        <v>41</v>
      </c>
      <c r="H32" s="69">
        <v>1</v>
      </c>
      <c r="I32" s="66" t="s">
        <v>27</v>
      </c>
      <c r="J32" s="66" t="s">
        <v>28</v>
      </c>
      <c r="K32" s="66" t="s">
        <v>29</v>
      </c>
      <c r="L32" s="66" t="s">
        <v>30</v>
      </c>
      <c r="M32" s="70">
        <v>101</v>
      </c>
      <c r="N32" s="70">
        <v>101</v>
      </c>
      <c r="O32" s="71">
        <f>+M32/N32</f>
        <v>1</v>
      </c>
      <c r="P32" s="71">
        <f>+O32/H32</f>
        <v>1</v>
      </c>
      <c r="Q32" s="23" t="str">
        <f t="shared" si="0"/>
        <v>SATISFACTORIO</v>
      </c>
      <c r="R32" s="73" t="s">
        <v>345</v>
      </c>
      <c r="S32" s="174" t="s">
        <v>354</v>
      </c>
      <c r="T32" s="173" t="s">
        <v>337</v>
      </c>
    </row>
    <row r="33" spans="1:20" ht="186.75" customHeight="1">
      <c r="A33" s="66" t="s">
        <v>67</v>
      </c>
      <c r="B33" s="66" t="s">
        <v>35</v>
      </c>
      <c r="C33" s="67"/>
      <c r="D33" s="66" t="s">
        <v>56</v>
      </c>
      <c r="E33" s="66" t="s">
        <v>73</v>
      </c>
      <c r="F33" s="68" t="s">
        <v>70</v>
      </c>
      <c r="G33" s="66" t="s">
        <v>41</v>
      </c>
      <c r="H33" s="69">
        <v>1</v>
      </c>
      <c r="I33" s="66" t="s">
        <v>27</v>
      </c>
      <c r="J33" s="66" t="s">
        <v>28</v>
      </c>
      <c r="K33" s="66" t="s">
        <v>29</v>
      </c>
      <c r="L33" s="66" t="s">
        <v>30</v>
      </c>
      <c r="M33" s="70">
        <v>94</v>
      </c>
      <c r="N33" s="70">
        <v>94</v>
      </c>
      <c r="O33" s="71">
        <f>+M33/N33</f>
        <v>1</v>
      </c>
      <c r="P33" s="71">
        <f>+O33/H33</f>
        <v>1</v>
      </c>
      <c r="Q33" s="23" t="str">
        <f t="shared" si="0"/>
        <v>SATISFACTORIO</v>
      </c>
      <c r="R33" s="73" t="s">
        <v>295</v>
      </c>
      <c r="S33" s="174" t="s">
        <v>346</v>
      </c>
      <c r="T33" s="173" t="s">
        <v>337</v>
      </c>
    </row>
    <row r="34" spans="1:20" ht="116.25" customHeight="1">
      <c r="A34" s="66" t="s">
        <v>67</v>
      </c>
      <c r="B34" s="66" t="s">
        <v>35</v>
      </c>
      <c r="C34" s="67"/>
      <c r="D34" s="66" t="s">
        <v>74</v>
      </c>
      <c r="E34" s="66" t="s">
        <v>75</v>
      </c>
      <c r="F34" s="68" t="s">
        <v>70</v>
      </c>
      <c r="G34" s="66" t="s">
        <v>41</v>
      </c>
      <c r="H34" s="69">
        <v>1</v>
      </c>
      <c r="I34" s="66" t="s">
        <v>27</v>
      </c>
      <c r="J34" s="66" t="s">
        <v>28</v>
      </c>
      <c r="K34" s="66" t="s">
        <v>29</v>
      </c>
      <c r="L34" s="66" t="s">
        <v>30</v>
      </c>
      <c r="M34" s="70">
        <v>40</v>
      </c>
      <c r="N34" s="70">
        <v>40</v>
      </c>
      <c r="O34" s="71">
        <f>+M34/N34</f>
        <v>1</v>
      </c>
      <c r="P34" s="71">
        <f>+O34/H34</f>
        <v>1</v>
      </c>
      <c r="Q34" s="23" t="str">
        <f t="shared" si="0"/>
        <v>SATISFACTORIO</v>
      </c>
      <c r="R34" s="73" t="s">
        <v>347</v>
      </c>
      <c r="S34" s="174" t="s">
        <v>353</v>
      </c>
      <c r="T34" s="173" t="s">
        <v>337</v>
      </c>
    </row>
    <row r="35" spans="1:20" ht="110.25" customHeight="1">
      <c r="A35" s="101" t="s">
        <v>76</v>
      </c>
      <c r="B35" s="101" t="s">
        <v>35</v>
      </c>
      <c r="C35" s="102" t="s">
        <v>77</v>
      </c>
      <c r="D35" s="101" t="s">
        <v>78</v>
      </c>
      <c r="E35" s="101" t="s">
        <v>79</v>
      </c>
      <c r="F35" s="103" t="s">
        <v>37</v>
      </c>
      <c r="G35" s="101" t="s">
        <v>41</v>
      </c>
      <c r="H35" s="104">
        <v>1</v>
      </c>
      <c r="I35" s="101" t="s">
        <v>27</v>
      </c>
      <c r="J35" s="101" t="s">
        <v>28</v>
      </c>
      <c r="K35" s="101" t="s">
        <v>29</v>
      </c>
      <c r="L35" s="101" t="s">
        <v>30</v>
      </c>
      <c r="M35" s="105">
        <v>200</v>
      </c>
      <c r="N35" s="105">
        <v>200</v>
      </c>
      <c r="O35" s="106">
        <f t="shared" si="1"/>
        <v>1</v>
      </c>
      <c r="P35" s="106">
        <f t="shared" si="2"/>
        <v>1</v>
      </c>
      <c r="Q35" s="23" t="str">
        <f t="shared" si="0"/>
        <v>SATISFACTORIO</v>
      </c>
      <c r="R35" s="131" t="s">
        <v>287</v>
      </c>
      <c r="S35" s="175" t="s">
        <v>313</v>
      </c>
      <c r="T35" s="176" t="s">
        <v>302</v>
      </c>
    </row>
    <row r="36" spans="1:20" ht="126" customHeight="1">
      <c r="A36" s="101" t="s">
        <v>76</v>
      </c>
      <c r="B36" s="101" t="s">
        <v>39</v>
      </c>
      <c r="C36" s="102" t="s">
        <v>80</v>
      </c>
      <c r="D36" s="101" t="s">
        <v>81</v>
      </c>
      <c r="E36" s="101" t="s">
        <v>82</v>
      </c>
      <c r="F36" s="103" t="s">
        <v>37</v>
      </c>
      <c r="G36" s="101" t="s">
        <v>38</v>
      </c>
      <c r="H36" s="104">
        <v>1</v>
      </c>
      <c r="I36" s="101" t="s">
        <v>27</v>
      </c>
      <c r="J36" s="101" t="s">
        <v>28</v>
      </c>
      <c r="K36" s="101" t="s">
        <v>29</v>
      </c>
      <c r="L36" s="101" t="s">
        <v>30</v>
      </c>
      <c r="M36" s="105">
        <v>13</v>
      </c>
      <c r="N36" s="105">
        <v>13</v>
      </c>
      <c r="O36" s="106">
        <f t="shared" si="1"/>
        <v>1</v>
      </c>
      <c r="P36" s="106">
        <f t="shared" si="2"/>
        <v>1</v>
      </c>
      <c r="Q36" s="23" t="str">
        <f t="shared" si="0"/>
        <v>SATISFACTORIO</v>
      </c>
      <c r="R36" s="131" t="s">
        <v>288</v>
      </c>
      <c r="S36" s="175" t="s">
        <v>314</v>
      </c>
      <c r="T36" s="176" t="s">
        <v>302</v>
      </c>
    </row>
    <row r="37" spans="1:20" ht="153.75" customHeight="1">
      <c r="A37" s="101" t="s">
        <v>76</v>
      </c>
      <c r="B37" s="101" t="s">
        <v>128</v>
      </c>
      <c r="C37" s="102" t="s">
        <v>83</v>
      </c>
      <c r="D37" s="101" t="s">
        <v>84</v>
      </c>
      <c r="E37" s="101" t="s">
        <v>85</v>
      </c>
      <c r="F37" s="103" t="s">
        <v>86</v>
      </c>
      <c r="G37" s="101" t="s">
        <v>133</v>
      </c>
      <c r="H37" s="104">
        <v>1</v>
      </c>
      <c r="I37" s="101" t="s">
        <v>27</v>
      </c>
      <c r="J37" s="101" t="s">
        <v>28</v>
      </c>
      <c r="K37" s="101" t="s">
        <v>29</v>
      </c>
      <c r="L37" s="101" t="s">
        <v>30</v>
      </c>
      <c r="M37" s="105">
        <f>(125+121)/2</f>
        <v>123</v>
      </c>
      <c r="N37" s="105">
        <v>135</v>
      </c>
      <c r="O37" s="106">
        <f t="shared" si="1"/>
        <v>0.9111111111111111</v>
      </c>
      <c r="P37" s="106">
        <f t="shared" si="2"/>
        <v>0.9111111111111111</v>
      </c>
      <c r="Q37" s="64" t="str">
        <f t="shared" si="0"/>
        <v>ACEPTABLE</v>
      </c>
      <c r="R37" s="132" t="s">
        <v>289</v>
      </c>
      <c r="S37" s="177" t="s">
        <v>315</v>
      </c>
      <c r="T37" s="176" t="s">
        <v>302</v>
      </c>
    </row>
    <row r="38" spans="1:20" ht="144.75" customHeight="1">
      <c r="A38" s="101" t="s">
        <v>76</v>
      </c>
      <c r="B38" s="101" t="s">
        <v>39</v>
      </c>
      <c r="C38" s="102" t="s">
        <v>87</v>
      </c>
      <c r="D38" s="101" t="s">
        <v>88</v>
      </c>
      <c r="E38" s="101" t="s">
        <v>89</v>
      </c>
      <c r="F38" s="103" t="s">
        <v>86</v>
      </c>
      <c r="G38" s="101" t="s">
        <v>38</v>
      </c>
      <c r="H38" s="104">
        <v>1</v>
      </c>
      <c r="I38" s="101" t="s">
        <v>27</v>
      </c>
      <c r="J38" s="101" t="s">
        <v>28</v>
      </c>
      <c r="K38" s="101" t="s">
        <v>29</v>
      </c>
      <c r="L38" s="101" t="s">
        <v>30</v>
      </c>
      <c r="M38" s="105">
        <v>1</v>
      </c>
      <c r="N38" s="105">
        <v>2</v>
      </c>
      <c r="O38" s="106">
        <f t="shared" si="1"/>
        <v>0.5</v>
      </c>
      <c r="P38" s="106">
        <f t="shared" si="2"/>
        <v>0.5</v>
      </c>
      <c r="Q38" s="124" t="str">
        <f t="shared" si="0"/>
        <v>MINIMO</v>
      </c>
      <c r="R38" s="132" t="s">
        <v>290</v>
      </c>
      <c r="S38" s="177" t="s">
        <v>316</v>
      </c>
      <c r="T38" s="176" t="s">
        <v>302</v>
      </c>
    </row>
    <row r="39" spans="1:20" ht="384.75" customHeight="1">
      <c r="A39" s="101" t="s">
        <v>76</v>
      </c>
      <c r="B39" s="101" t="s">
        <v>35</v>
      </c>
      <c r="C39" s="102" t="s">
        <v>90</v>
      </c>
      <c r="D39" s="101" t="s">
        <v>91</v>
      </c>
      <c r="E39" s="101" t="s">
        <v>92</v>
      </c>
      <c r="F39" s="103" t="s">
        <v>86</v>
      </c>
      <c r="G39" s="101" t="s">
        <v>38</v>
      </c>
      <c r="H39" s="104">
        <v>1</v>
      </c>
      <c r="I39" s="101" t="s">
        <v>27</v>
      </c>
      <c r="J39" s="101" t="s">
        <v>28</v>
      </c>
      <c r="K39" s="101" t="s">
        <v>29</v>
      </c>
      <c r="L39" s="101" t="s">
        <v>30</v>
      </c>
      <c r="M39" s="105">
        <v>4</v>
      </c>
      <c r="N39" s="105">
        <v>4</v>
      </c>
      <c r="O39" s="106">
        <f t="shared" si="1"/>
        <v>1</v>
      </c>
      <c r="P39" s="106">
        <f t="shared" si="2"/>
        <v>1</v>
      </c>
      <c r="Q39" s="23" t="str">
        <f>IF(O39&gt;=95%,$L$7,IF(O39&gt;=70%,$K$7,IF(O39&gt;=50%,$J$7,IF(O39&lt;50%,$I$7,"ojo"))))</f>
        <v>SATISFACTORIO</v>
      </c>
      <c r="R39" s="131" t="s">
        <v>291</v>
      </c>
      <c r="S39" s="175" t="s">
        <v>317</v>
      </c>
      <c r="T39" s="176" t="s">
        <v>302</v>
      </c>
    </row>
    <row r="40" spans="1:20" ht="273.75" customHeight="1">
      <c r="A40" s="101" t="s">
        <v>76</v>
      </c>
      <c r="B40" s="101" t="s">
        <v>35</v>
      </c>
      <c r="C40" s="102" t="s">
        <v>93</v>
      </c>
      <c r="D40" s="101" t="s">
        <v>94</v>
      </c>
      <c r="E40" s="101" t="s">
        <v>241</v>
      </c>
      <c r="F40" s="103" t="s">
        <v>37</v>
      </c>
      <c r="G40" s="101" t="s">
        <v>38</v>
      </c>
      <c r="H40" s="104">
        <v>1</v>
      </c>
      <c r="I40" s="101" t="s">
        <v>27</v>
      </c>
      <c r="J40" s="101" t="s">
        <v>28</v>
      </c>
      <c r="K40" s="101" t="s">
        <v>29</v>
      </c>
      <c r="L40" s="101" t="s">
        <v>30</v>
      </c>
      <c r="M40" s="105">
        <v>9</v>
      </c>
      <c r="N40" s="105">
        <v>9</v>
      </c>
      <c r="O40" s="106">
        <f t="shared" si="1"/>
        <v>1</v>
      </c>
      <c r="P40" s="106">
        <f t="shared" si="2"/>
        <v>1</v>
      </c>
      <c r="Q40" s="23" t="str">
        <f t="shared" si="0"/>
        <v>SATISFACTORIO</v>
      </c>
      <c r="R40" s="131" t="s">
        <v>260</v>
      </c>
      <c r="S40" s="175" t="s">
        <v>318</v>
      </c>
      <c r="T40" s="176" t="s">
        <v>302</v>
      </c>
    </row>
    <row r="41" spans="1:20" ht="156.75" customHeight="1">
      <c r="A41" s="101" t="s">
        <v>76</v>
      </c>
      <c r="B41" s="101" t="s">
        <v>39</v>
      </c>
      <c r="C41" s="101" t="s">
        <v>95</v>
      </c>
      <c r="D41" s="101" t="s">
        <v>96</v>
      </c>
      <c r="E41" s="101" t="s">
        <v>192</v>
      </c>
      <c r="F41" s="103" t="s">
        <v>37</v>
      </c>
      <c r="G41" s="101" t="s">
        <v>38</v>
      </c>
      <c r="H41" s="104">
        <v>1</v>
      </c>
      <c r="I41" s="101" t="s">
        <v>27</v>
      </c>
      <c r="J41" s="101" t="s">
        <v>28</v>
      </c>
      <c r="K41" s="101" t="s">
        <v>29</v>
      </c>
      <c r="L41" s="101" t="s">
        <v>30</v>
      </c>
      <c r="M41" s="105">
        <v>92</v>
      </c>
      <c r="N41" s="105">
        <v>92</v>
      </c>
      <c r="O41" s="106">
        <f t="shared" si="1"/>
        <v>1</v>
      </c>
      <c r="P41" s="106">
        <f t="shared" si="2"/>
        <v>1</v>
      </c>
      <c r="Q41" s="23" t="str">
        <f t="shared" si="0"/>
        <v>SATISFACTORIO</v>
      </c>
      <c r="R41" s="131" t="s">
        <v>269</v>
      </c>
      <c r="S41" s="175" t="s">
        <v>319</v>
      </c>
      <c r="T41" s="176" t="s">
        <v>302</v>
      </c>
    </row>
    <row r="42" spans="1:20" ht="155.25" customHeight="1">
      <c r="A42" s="108" t="s">
        <v>97</v>
      </c>
      <c r="B42" s="108" t="s">
        <v>35</v>
      </c>
      <c r="C42" s="108" t="s">
        <v>98</v>
      </c>
      <c r="D42" s="108" t="s">
        <v>138</v>
      </c>
      <c r="E42" s="108" t="s">
        <v>139</v>
      </c>
      <c r="F42" s="109" t="s">
        <v>37</v>
      </c>
      <c r="G42" s="108" t="s">
        <v>38</v>
      </c>
      <c r="H42" s="110">
        <v>0.95</v>
      </c>
      <c r="I42" s="108" t="s">
        <v>27</v>
      </c>
      <c r="J42" s="108" t="s">
        <v>28</v>
      </c>
      <c r="K42" s="108" t="s">
        <v>29</v>
      </c>
      <c r="L42" s="108" t="s">
        <v>30</v>
      </c>
      <c r="M42" s="111">
        <v>163245548</v>
      </c>
      <c r="N42" s="111">
        <v>164705682</v>
      </c>
      <c r="O42" s="112">
        <f t="shared" si="1"/>
        <v>0.9911348899305126</v>
      </c>
      <c r="P42" s="112">
        <f t="shared" si="2"/>
        <v>1.0432998841373817</v>
      </c>
      <c r="Q42" s="23" t="str">
        <f t="shared" si="0"/>
        <v>SATISFACTORIO</v>
      </c>
      <c r="R42" s="133" t="s">
        <v>270</v>
      </c>
      <c r="S42" s="178" t="s">
        <v>355</v>
      </c>
      <c r="T42" s="179" t="s">
        <v>358</v>
      </c>
    </row>
    <row r="43" spans="1:20" ht="162.75" customHeight="1">
      <c r="A43" s="108" t="s">
        <v>97</v>
      </c>
      <c r="B43" s="108" t="s">
        <v>35</v>
      </c>
      <c r="C43" s="108" t="s">
        <v>99</v>
      </c>
      <c r="D43" s="108" t="s">
        <v>131</v>
      </c>
      <c r="E43" s="108" t="s">
        <v>132</v>
      </c>
      <c r="F43" s="109" t="s">
        <v>37</v>
      </c>
      <c r="G43" s="108" t="s">
        <v>38</v>
      </c>
      <c r="H43" s="110">
        <v>1</v>
      </c>
      <c r="I43" s="108" t="s">
        <v>27</v>
      </c>
      <c r="J43" s="108" t="s">
        <v>28</v>
      </c>
      <c r="K43" s="108" t="s">
        <v>29</v>
      </c>
      <c r="L43" s="108" t="s">
        <v>30</v>
      </c>
      <c r="M43" s="111">
        <v>52</v>
      </c>
      <c r="N43" s="111">
        <f>8+6+39</f>
        <v>53</v>
      </c>
      <c r="O43" s="112">
        <f t="shared" si="1"/>
        <v>0.9811320754716981</v>
      </c>
      <c r="P43" s="112">
        <f t="shared" si="2"/>
        <v>0.9811320754716981</v>
      </c>
      <c r="Q43" s="23" t="str">
        <f t="shared" si="0"/>
        <v>SATISFACTORIO</v>
      </c>
      <c r="R43" s="134" t="s">
        <v>293</v>
      </c>
      <c r="S43" s="178" t="s">
        <v>359</v>
      </c>
      <c r="T43" s="179" t="s">
        <v>358</v>
      </c>
    </row>
    <row r="44" spans="1:20" ht="107.25" customHeight="1">
      <c r="A44" s="108" t="s">
        <v>97</v>
      </c>
      <c r="B44" s="108" t="s">
        <v>35</v>
      </c>
      <c r="C44" s="108" t="s">
        <v>99</v>
      </c>
      <c r="D44" s="108" t="s">
        <v>136</v>
      </c>
      <c r="E44" s="108" t="s">
        <v>137</v>
      </c>
      <c r="F44" s="109" t="s">
        <v>37</v>
      </c>
      <c r="G44" s="108" t="s">
        <v>38</v>
      </c>
      <c r="H44" s="110">
        <v>1</v>
      </c>
      <c r="I44" s="108" t="s">
        <v>27</v>
      </c>
      <c r="J44" s="108" t="s">
        <v>28</v>
      </c>
      <c r="K44" s="108" t="s">
        <v>29</v>
      </c>
      <c r="L44" s="108" t="s">
        <v>30</v>
      </c>
      <c r="M44" s="111">
        <f>202116665</f>
        <v>202116665</v>
      </c>
      <c r="N44" s="111">
        <v>206066563</v>
      </c>
      <c r="O44" s="112">
        <f t="shared" si="1"/>
        <v>0.9808319314764327</v>
      </c>
      <c r="P44" s="112">
        <f t="shared" si="2"/>
        <v>0.9808319314764327</v>
      </c>
      <c r="Q44" s="23" t="str">
        <f t="shared" si="0"/>
        <v>SATISFACTORIO</v>
      </c>
      <c r="R44" s="133" t="s">
        <v>246</v>
      </c>
      <c r="S44" s="178" t="s">
        <v>356</v>
      </c>
      <c r="T44" s="179" t="s">
        <v>358</v>
      </c>
    </row>
    <row r="45" spans="1:23" ht="136.5" customHeight="1">
      <c r="A45" s="108" t="s">
        <v>97</v>
      </c>
      <c r="B45" s="108" t="s">
        <v>35</v>
      </c>
      <c r="C45" s="108" t="s">
        <v>100</v>
      </c>
      <c r="D45" s="108" t="s">
        <v>134</v>
      </c>
      <c r="E45" s="108" t="s">
        <v>135</v>
      </c>
      <c r="F45" s="109" t="s">
        <v>37</v>
      </c>
      <c r="G45" s="108" t="s">
        <v>133</v>
      </c>
      <c r="H45" s="110">
        <v>1</v>
      </c>
      <c r="I45" s="108" t="s">
        <v>27</v>
      </c>
      <c r="J45" s="108" t="s">
        <v>28</v>
      </c>
      <c r="K45" s="108" t="s">
        <v>29</v>
      </c>
      <c r="L45" s="108" t="s">
        <v>30</v>
      </c>
      <c r="M45" s="111">
        <f>42406508821</f>
        <v>42406508821</v>
      </c>
      <c r="N45" s="111">
        <f>42843801418</f>
        <v>42843801418</v>
      </c>
      <c r="O45" s="112">
        <f t="shared" si="1"/>
        <v>0.9897933287307162</v>
      </c>
      <c r="P45" s="112">
        <f t="shared" si="2"/>
        <v>0.9897933287307162</v>
      </c>
      <c r="Q45" s="23" t="str">
        <f t="shared" si="0"/>
        <v>SATISFACTORIO</v>
      </c>
      <c r="R45" s="135" t="s">
        <v>271</v>
      </c>
      <c r="S45" s="178" t="s">
        <v>360</v>
      </c>
      <c r="T45" s="179" t="s">
        <v>358</v>
      </c>
      <c r="W45" s="107"/>
    </row>
    <row r="46" spans="1:20" ht="78.75" customHeight="1">
      <c r="A46" s="108" t="s">
        <v>97</v>
      </c>
      <c r="B46" s="108" t="s">
        <v>35</v>
      </c>
      <c r="C46" s="108" t="s">
        <v>100</v>
      </c>
      <c r="D46" s="108" t="s">
        <v>101</v>
      </c>
      <c r="E46" s="108" t="s">
        <v>102</v>
      </c>
      <c r="F46" s="109" t="s">
        <v>37</v>
      </c>
      <c r="G46" s="108" t="s">
        <v>133</v>
      </c>
      <c r="H46" s="110">
        <v>1</v>
      </c>
      <c r="I46" s="108" t="s">
        <v>27</v>
      </c>
      <c r="J46" s="108" t="s">
        <v>28</v>
      </c>
      <c r="K46" s="108" t="s">
        <v>29</v>
      </c>
      <c r="L46" s="108" t="s">
        <v>30</v>
      </c>
      <c r="M46" s="111">
        <f>26991832+27374954+26734881+26767246+25744885+25230104</f>
        <v>158843902</v>
      </c>
      <c r="N46" s="111">
        <f>27084226+27382179+26789085+26850655+25797436+25340711</f>
        <v>159244292</v>
      </c>
      <c r="O46" s="112">
        <f t="shared" si="1"/>
        <v>0.997485686959505</v>
      </c>
      <c r="P46" s="112">
        <f t="shared" si="2"/>
        <v>0.997485686959505</v>
      </c>
      <c r="Q46" s="23" t="str">
        <f t="shared" si="0"/>
        <v>SATISFACTORIO</v>
      </c>
      <c r="R46" s="136" t="s">
        <v>247</v>
      </c>
      <c r="S46" s="178" t="s">
        <v>357</v>
      </c>
      <c r="T46" s="179" t="s">
        <v>358</v>
      </c>
    </row>
    <row r="47" spans="1:20" ht="261" customHeight="1">
      <c r="A47" s="108" t="s">
        <v>97</v>
      </c>
      <c r="B47" s="108" t="s">
        <v>35</v>
      </c>
      <c r="C47" s="108" t="s">
        <v>103</v>
      </c>
      <c r="D47" s="108" t="s">
        <v>140</v>
      </c>
      <c r="E47" s="108" t="s">
        <v>141</v>
      </c>
      <c r="F47" s="109" t="s">
        <v>37</v>
      </c>
      <c r="G47" s="108" t="s">
        <v>133</v>
      </c>
      <c r="H47" s="110">
        <v>1</v>
      </c>
      <c r="I47" s="108" t="s">
        <v>27</v>
      </c>
      <c r="J47" s="108" t="s">
        <v>28</v>
      </c>
      <c r="K47" s="108" t="s">
        <v>29</v>
      </c>
      <c r="L47" s="108" t="s">
        <v>30</v>
      </c>
      <c r="M47" s="111">
        <f>52+29</f>
        <v>81</v>
      </c>
      <c r="N47" s="111">
        <v>86</v>
      </c>
      <c r="O47" s="112">
        <f t="shared" si="1"/>
        <v>0.9418604651162791</v>
      </c>
      <c r="P47" s="112">
        <f t="shared" si="2"/>
        <v>0.9418604651162791</v>
      </c>
      <c r="Q47" s="64" t="str">
        <f t="shared" si="0"/>
        <v>ACEPTABLE</v>
      </c>
      <c r="R47" s="137" t="s">
        <v>277</v>
      </c>
      <c r="S47" s="178" t="s">
        <v>361</v>
      </c>
      <c r="T47" s="179" t="s">
        <v>358</v>
      </c>
    </row>
    <row r="48" spans="1:20" ht="142.5" customHeight="1">
      <c r="A48" s="113" t="s">
        <v>104</v>
      </c>
      <c r="B48" s="113" t="s">
        <v>35</v>
      </c>
      <c r="C48" s="113" t="s">
        <v>165</v>
      </c>
      <c r="D48" s="114" t="s">
        <v>105</v>
      </c>
      <c r="E48" s="113" t="s">
        <v>217</v>
      </c>
      <c r="F48" s="115" t="s">
        <v>50</v>
      </c>
      <c r="G48" s="113" t="s">
        <v>207</v>
      </c>
      <c r="H48" s="116">
        <v>0.95</v>
      </c>
      <c r="I48" s="113" t="s">
        <v>27</v>
      </c>
      <c r="J48" s="113" t="s">
        <v>28</v>
      </c>
      <c r="K48" s="113" t="s">
        <v>29</v>
      </c>
      <c r="L48" s="113" t="s">
        <v>30</v>
      </c>
      <c r="M48" s="117">
        <f>(70+16)*7</f>
        <v>602</v>
      </c>
      <c r="N48" s="117">
        <f>(70+16)*7</f>
        <v>602</v>
      </c>
      <c r="O48" s="118">
        <f t="shared" si="1"/>
        <v>1</v>
      </c>
      <c r="P48" s="118">
        <f t="shared" si="2"/>
        <v>1.0526315789473684</v>
      </c>
      <c r="Q48" s="23" t="str">
        <f t="shared" si="0"/>
        <v>SATISFACTORIO</v>
      </c>
      <c r="R48" s="138" t="s">
        <v>364</v>
      </c>
      <c r="S48" s="180" t="s">
        <v>363</v>
      </c>
      <c r="T48" s="181" t="s">
        <v>358</v>
      </c>
    </row>
    <row r="49" spans="1:20" ht="204" customHeight="1">
      <c r="A49" s="113" t="s">
        <v>104</v>
      </c>
      <c r="B49" s="113" t="s">
        <v>35</v>
      </c>
      <c r="C49" s="113" t="s">
        <v>166</v>
      </c>
      <c r="D49" s="114" t="s">
        <v>218</v>
      </c>
      <c r="E49" s="113" t="s">
        <v>225</v>
      </c>
      <c r="F49" s="115" t="s">
        <v>50</v>
      </c>
      <c r="G49" s="113" t="s">
        <v>207</v>
      </c>
      <c r="H49" s="116">
        <v>0.95</v>
      </c>
      <c r="I49" s="113" t="s">
        <v>27</v>
      </c>
      <c r="J49" s="113" t="s">
        <v>28</v>
      </c>
      <c r="K49" s="113" t="s">
        <v>29</v>
      </c>
      <c r="L49" s="113" t="s">
        <v>30</v>
      </c>
      <c r="M49" s="117">
        <v>2</v>
      </c>
      <c r="N49" s="117">
        <v>2</v>
      </c>
      <c r="O49" s="118">
        <f t="shared" si="1"/>
        <v>1</v>
      </c>
      <c r="P49" s="118">
        <f t="shared" si="2"/>
        <v>1.0526315789473684</v>
      </c>
      <c r="Q49" s="139" t="str">
        <f t="shared" si="0"/>
        <v>SATISFACTORIO</v>
      </c>
      <c r="R49" s="140" t="s">
        <v>281</v>
      </c>
      <c r="S49" s="182" t="s">
        <v>362</v>
      </c>
      <c r="T49" s="183" t="s">
        <v>358</v>
      </c>
    </row>
    <row r="50" spans="1:20" ht="194.25" customHeight="1">
      <c r="A50" s="113" t="s">
        <v>104</v>
      </c>
      <c r="B50" s="113" t="s">
        <v>39</v>
      </c>
      <c r="C50" s="113" t="s">
        <v>167</v>
      </c>
      <c r="D50" s="114" t="s">
        <v>219</v>
      </c>
      <c r="E50" s="113" t="s">
        <v>220</v>
      </c>
      <c r="F50" s="115" t="s">
        <v>50</v>
      </c>
      <c r="G50" s="113" t="s">
        <v>207</v>
      </c>
      <c r="H50" s="116">
        <v>0.95</v>
      </c>
      <c r="I50" s="113" t="s">
        <v>27</v>
      </c>
      <c r="J50" s="113" t="s">
        <v>28</v>
      </c>
      <c r="K50" s="113" t="s">
        <v>29</v>
      </c>
      <c r="L50" s="113" t="s">
        <v>30</v>
      </c>
      <c r="M50" s="117">
        <v>52</v>
      </c>
      <c r="N50" s="117">
        <v>52</v>
      </c>
      <c r="O50" s="118">
        <f t="shared" si="1"/>
        <v>1</v>
      </c>
      <c r="P50" s="118">
        <f t="shared" si="2"/>
        <v>1.0526315789473684</v>
      </c>
      <c r="Q50" s="23" t="str">
        <f t="shared" si="0"/>
        <v>SATISFACTORIO</v>
      </c>
      <c r="R50" s="141" t="s">
        <v>370</v>
      </c>
      <c r="S50" s="184" t="s">
        <v>371</v>
      </c>
      <c r="T50" s="185" t="s">
        <v>358</v>
      </c>
    </row>
    <row r="51" spans="1:22" ht="155.25" customHeight="1">
      <c r="A51" s="113" t="s">
        <v>104</v>
      </c>
      <c r="B51" s="113" t="s">
        <v>35</v>
      </c>
      <c r="C51" s="113" t="s">
        <v>168</v>
      </c>
      <c r="D51" s="114" t="s">
        <v>226</v>
      </c>
      <c r="E51" s="113" t="s">
        <v>221</v>
      </c>
      <c r="F51" s="115" t="s">
        <v>50</v>
      </c>
      <c r="G51" s="113" t="s">
        <v>207</v>
      </c>
      <c r="H51" s="116">
        <v>0.95</v>
      </c>
      <c r="I51" s="113" t="s">
        <v>27</v>
      </c>
      <c r="J51" s="113" t="s">
        <v>28</v>
      </c>
      <c r="K51" s="113" t="s">
        <v>29</v>
      </c>
      <c r="L51" s="113" t="s">
        <v>30</v>
      </c>
      <c r="M51" s="117">
        <v>3</v>
      </c>
      <c r="N51" s="117">
        <v>3</v>
      </c>
      <c r="O51" s="118">
        <f t="shared" si="1"/>
        <v>1</v>
      </c>
      <c r="P51" s="118">
        <f t="shared" si="2"/>
        <v>1.0526315789473684</v>
      </c>
      <c r="Q51" s="23" t="str">
        <f t="shared" si="0"/>
        <v>SATISFACTORIO</v>
      </c>
      <c r="R51" s="141" t="s">
        <v>282</v>
      </c>
      <c r="S51" s="184" t="s">
        <v>365</v>
      </c>
      <c r="T51" s="185" t="s">
        <v>358</v>
      </c>
      <c r="V51" s="119"/>
    </row>
    <row r="52" spans="1:20" ht="135" customHeight="1">
      <c r="A52" s="113" t="s">
        <v>104</v>
      </c>
      <c r="B52" s="113" t="s">
        <v>35</v>
      </c>
      <c r="C52" s="113" t="s">
        <v>169</v>
      </c>
      <c r="D52" s="114" t="s">
        <v>222</v>
      </c>
      <c r="E52" s="113" t="s">
        <v>223</v>
      </c>
      <c r="F52" s="115" t="s">
        <v>50</v>
      </c>
      <c r="G52" s="113" t="s">
        <v>207</v>
      </c>
      <c r="H52" s="116">
        <v>0.95</v>
      </c>
      <c r="I52" s="113" t="s">
        <v>27</v>
      </c>
      <c r="J52" s="113" t="s">
        <v>28</v>
      </c>
      <c r="K52" s="113" t="s">
        <v>29</v>
      </c>
      <c r="L52" s="113" t="s">
        <v>30</v>
      </c>
      <c r="M52" s="117">
        <v>1</v>
      </c>
      <c r="N52" s="117">
        <v>1</v>
      </c>
      <c r="O52" s="118">
        <f t="shared" si="1"/>
        <v>1</v>
      </c>
      <c r="P52" s="118">
        <f t="shared" si="2"/>
        <v>1.0526315789473684</v>
      </c>
      <c r="Q52" s="23" t="str">
        <f t="shared" si="0"/>
        <v>SATISFACTORIO</v>
      </c>
      <c r="R52" s="141" t="s">
        <v>283</v>
      </c>
      <c r="S52" s="184" t="s">
        <v>366</v>
      </c>
      <c r="T52" s="185" t="s">
        <v>358</v>
      </c>
    </row>
    <row r="53" spans="1:20" ht="126.75" customHeight="1">
      <c r="A53" s="113" t="s">
        <v>104</v>
      </c>
      <c r="B53" s="113" t="s">
        <v>35</v>
      </c>
      <c r="C53" s="113" t="s">
        <v>170</v>
      </c>
      <c r="D53" s="114" t="s">
        <v>106</v>
      </c>
      <c r="E53" s="113" t="s">
        <v>224</v>
      </c>
      <c r="F53" s="115" t="s">
        <v>50</v>
      </c>
      <c r="G53" s="113" t="s">
        <v>207</v>
      </c>
      <c r="H53" s="116">
        <v>0.95</v>
      </c>
      <c r="I53" s="113" t="s">
        <v>27</v>
      </c>
      <c r="J53" s="113" t="s">
        <v>28</v>
      </c>
      <c r="K53" s="113" t="s">
        <v>29</v>
      </c>
      <c r="L53" s="113" t="s">
        <v>30</v>
      </c>
      <c r="M53" s="117">
        <v>230</v>
      </c>
      <c r="N53" s="117">
        <v>730</v>
      </c>
      <c r="O53" s="118">
        <f t="shared" si="1"/>
        <v>0.3150684931506849</v>
      </c>
      <c r="P53" s="118">
        <f t="shared" si="2"/>
        <v>0.3316510454217736</v>
      </c>
      <c r="Q53" s="142" t="str">
        <f t="shared" si="0"/>
        <v>INSATISFACTORIO</v>
      </c>
      <c r="R53" s="141" t="s">
        <v>284</v>
      </c>
      <c r="S53" s="186" t="s">
        <v>367</v>
      </c>
      <c r="T53" s="185" t="s">
        <v>358</v>
      </c>
    </row>
    <row r="54" spans="1:20" ht="102" customHeight="1">
      <c r="A54" s="8" t="s">
        <v>107</v>
      </c>
      <c r="B54" s="8" t="s">
        <v>35</v>
      </c>
      <c r="C54" s="8" t="s">
        <v>171</v>
      </c>
      <c r="D54" s="46" t="s">
        <v>175</v>
      </c>
      <c r="E54" s="8" t="s">
        <v>237</v>
      </c>
      <c r="F54" s="8" t="s">
        <v>37</v>
      </c>
      <c r="G54" s="8" t="s">
        <v>38</v>
      </c>
      <c r="H54" s="43">
        <v>1</v>
      </c>
      <c r="I54" s="8" t="s">
        <v>27</v>
      </c>
      <c r="J54" s="8" t="s">
        <v>28</v>
      </c>
      <c r="K54" s="8" t="s">
        <v>29</v>
      </c>
      <c r="L54" s="8" t="s">
        <v>30</v>
      </c>
      <c r="M54" s="56">
        <v>20</v>
      </c>
      <c r="N54" s="56">
        <v>20</v>
      </c>
      <c r="O54" s="57">
        <f t="shared" si="1"/>
        <v>1</v>
      </c>
      <c r="P54" s="57">
        <f t="shared" si="2"/>
        <v>1</v>
      </c>
      <c r="Q54" s="23" t="str">
        <f t="shared" si="0"/>
        <v>SATISFACTORIO</v>
      </c>
      <c r="R54" s="143" t="s">
        <v>272</v>
      </c>
      <c r="S54" s="187" t="s">
        <v>368</v>
      </c>
      <c r="T54" s="188" t="s">
        <v>337</v>
      </c>
    </row>
    <row r="55" spans="1:20" ht="102" customHeight="1">
      <c r="A55" s="8" t="s">
        <v>107</v>
      </c>
      <c r="B55" s="8" t="s">
        <v>39</v>
      </c>
      <c r="C55" s="8" t="s">
        <v>174</v>
      </c>
      <c r="D55" s="46" t="s">
        <v>172</v>
      </c>
      <c r="E55" s="8" t="s">
        <v>238</v>
      </c>
      <c r="F55" s="8" t="s">
        <v>173</v>
      </c>
      <c r="G55" s="8" t="s">
        <v>38</v>
      </c>
      <c r="H55" s="43">
        <v>1</v>
      </c>
      <c r="I55" s="8" t="s">
        <v>27</v>
      </c>
      <c r="J55" s="8" t="s">
        <v>28</v>
      </c>
      <c r="K55" s="8" t="s">
        <v>29</v>
      </c>
      <c r="L55" s="8" t="s">
        <v>30</v>
      </c>
      <c r="M55" s="56">
        <v>5</v>
      </c>
      <c r="N55" s="56">
        <v>5</v>
      </c>
      <c r="O55" s="57">
        <f t="shared" si="1"/>
        <v>1</v>
      </c>
      <c r="P55" s="57">
        <f t="shared" si="2"/>
        <v>1</v>
      </c>
      <c r="Q55" s="23" t="str">
        <f t="shared" si="0"/>
        <v>SATISFACTORIO</v>
      </c>
      <c r="R55" s="144" t="s">
        <v>273</v>
      </c>
      <c r="S55" s="187" t="s">
        <v>369</v>
      </c>
      <c r="T55" s="188" t="s">
        <v>337</v>
      </c>
    </row>
    <row r="56" spans="1:20" ht="135" customHeight="1">
      <c r="A56" s="8" t="s">
        <v>107</v>
      </c>
      <c r="B56" s="8" t="s">
        <v>35</v>
      </c>
      <c r="C56" s="8" t="s">
        <v>176</v>
      </c>
      <c r="D56" s="46" t="s">
        <v>108</v>
      </c>
      <c r="E56" s="8" t="s">
        <v>109</v>
      </c>
      <c r="F56" s="42" t="s">
        <v>37</v>
      </c>
      <c r="G56" s="8" t="s">
        <v>38</v>
      </c>
      <c r="H56" s="43">
        <v>1</v>
      </c>
      <c r="I56" s="8" t="s">
        <v>27</v>
      </c>
      <c r="J56" s="8" t="s">
        <v>28</v>
      </c>
      <c r="K56" s="8" t="s">
        <v>29</v>
      </c>
      <c r="L56" s="8" t="s">
        <v>30</v>
      </c>
      <c r="M56" s="56">
        <v>140</v>
      </c>
      <c r="N56" s="56">
        <v>140</v>
      </c>
      <c r="O56" s="57">
        <f t="shared" si="1"/>
        <v>1</v>
      </c>
      <c r="P56" s="57">
        <f t="shared" si="2"/>
        <v>1</v>
      </c>
      <c r="Q56" s="23" t="str">
        <f t="shared" si="0"/>
        <v>SATISFACTORIO</v>
      </c>
      <c r="R56" s="145" t="s">
        <v>274</v>
      </c>
      <c r="S56" s="189" t="s">
        <v>348</v>
      </c>
      <c r="T56" s="188" t="s">
        <v>337</v>
      </c>
    </row>
    <row r="57" spans="1:20" ht="150" customHeight="1">
      <c r="A57" s="8" t="s">
        <v>107</v>
      </c>
      <c r="B57" s="8" t="s">
        <v>35</v>
      </c>
      <c r="C57" s="8" t="s">
        <v>181</v>
      </c>
      <c r="D57" s="46" t="s">
        <v>183</v>
      </c>
      <c r="E57" s="8" t="s">
        <v>185</v>
      </c>
      <c r="F57" s="42" t="s">
        <v>37</v>
      </c>
      <c r="G57" s="8" t="s">
        <v>38</v>
      </c>
      <c r="H57" s="43">
        <v>1</v>
      </c>
      <c r="I57" s="8" t="s">
        <v>27</v>
      </c>
      <c r="J57" s="8" t="s">
        <v>28</v>
      </c>
      <c r="K57" s="8" t="s">
        <v>29</v>
      </c>
      <c r="L57" s="8" t="s">
        <v>30</v>
      </c>
      <c r="M57" s="56">
        <v>2</v>
      </c>
      <c r="N57" s="56">
        <v>2</v>
      </c>
      <c r="O57" s="57">
        <f t="shared" si="1"/>
        <v>1</v>
      </c>
      <c r="P57" s="57">
        <f t="shared" si="2"/>
        <v>1</v>
      </c>
      <c r="Q57" s="23" t="str">
        <f t="shared" si="0"/>
        <v>SATISFACTORIO</v>
      </c>
      <c r="R57" s="146" t="s">
        <v>275</v>
      </c>
      <c r="S57" s="190" t="s">
        <v>349</v>
      </c>
      <c r="T57" s="188" t="s">
        <v>337</v>
      </c>
    </row>
    <row r="58" spans="1:20" ht="158.25" customHeight="1">
      <c r="A58" s="8" t="s">
        <v>107</v>
      </c>
      <c r="B58" s="8" t="s">
        <v>39</v>
      </c>
      <c r="C58" s="8" t="s">
        <v>182</v>
      </c>
      <c r="D58" s="46" t="s">
        <v>184</v>
      </c>
      <c r="E58" s="8" t="s">
        <v>186</v>
      </c>
      <c r="F58" s="42" t="s">
        <v>37</v>
      </c>
      <c r="G58" s="8" t="s">
        <v>38</v>
      </c>
      <c r="H58" s="43">
        <v>1</v>
      </c>
      <c r="I58" s="8" t="s">
        <v>27</v>
      </c>
      <c r="J58" s="8" t="s">
        <v>28</v>
      </c>
      <c r="K58" s="8" t="s">
        <v>29</v>
      </c>
      <c r="L58" s="8" t="s">
        <v>30</v>
      </c>
      <c r="M58" s="56">
        <v>2</v>
      </c>
      <c r="N58" s="56">
        <v>2</v>
      </c>
      <c r="O58" s="57">
        <f t="shared" si="1"/>
        <v>1</v>
      </c>
      <c r="P58" s="57">
        <f t="shared" si="2"/>
        <v>1</v>
      </c>
      <c r="Q58" s="23" t="str">
        <f t="shared" si="0"/>
        <v>SATISFACTORIO</v>
      </c>
      <c r="R58" s="147" t="s">
        <v>245</v>
      </c>
      <c r="S58" s="190" t="s">
        <v>350</v>
      </c>
      <c r="T58" s="188" t="s">
        <v>337</v>
      </c>
    </row>
    <row r="59" spans="1:20" ht="171" customHeight="1">
      <c r="A59" s="10" t="s">
        <v>110</v>
      </c>
      <c r="B59" s="10" t="s">
        <v>35</v>
      </c>
      <c r="C59" s="10" t="s">
        <v>111</v>
      </c>
      <c r="D59" s="10" t="s">
        <v>202</v>
      </c>
      <c r="E59" s="10" t="s">
        <v>208</v>
      </c>
      <c r="F59" s="47" t="s">
        <v>37</v>
      </c>
      <c r="G59" s="10" t="s">
        <v>207</v>
      </c>
      <c r="H59" s="48">
        <v>0.95</v>
      </c>
      <c r="I59" s="10" t="s">
        <v>27</v>
      </c>
      <c r="J59" s="10" t="s">
        <v>28</v>
      </c>
      <c r="K59" s="10" t="s">
        <v>29</v>
      </c>
      <c r="L59" s="10" t="s">
        <v>30</v>
      </c>
      <c r="M59" s="56">
        <v>4</v>
      </c>
      <c r="N59" s="56">
        <v>4</v>
      </c>
      <c r="O59" s="57">
        <f t="shared" si="1"/>
        <v>1</v>
      </c>
      <c r="P59" s="57">
        <f t="shared" si="2"/>
        <v>1.0526315789473684</v>
      </c>
      <c r="Q59" s="23" t="str">
        <f t="shared" si="0"/>
        <v>SATISFACTORIO</v>
      </c>
      <c r="R59" s="148" t="s">
        <v>278</v>
      </c>
      <c r="S59" s="191" t="s">
        <v>336</v>
      </c>
      <c r="T59" s="192" t="s">
        <v>322</v>
      </c>
    </row>
    <row r="60" spans="1:20" ht="138.75" customHeight="1">
      <c r="A60" s="10" t="s">
        <v>110</v>
      </c>
      <c r="B60" s="10" t="s">
        <v>35</v>
      </c>
      <c r="C60" s="10" t="s">
        <v>205</v>
      </c>
      <c r="D60" s="10" t="s">
        <v>113</v>
      </c>
      <c r="E60" s="10" t="s">
        <v>206</v>
      </c>
      <c r="F60" s="47" t="s">
        <v>37</v>
      </c>
      <c r="G60" s="10" t="s">
        <v>207</v>
      </c>
      <c r="H60" s="48">
        <v>0.95</v>
      </c>
      <c r="I60" s="10" t="s">
        <v>27</v>
      </c>
      <c r="J60" s="10" t="s">
        <v>28</v>
      </c>
      <c r="K60" s="10" t="s">
        <v>29</v>
      </c>
      <c r="L60" s="10" t="s">
        <v>30</v>
      </c>
      <c r="M60" s="56">
        <v>1084</v>
      </c>
      <c r="N60" s="56">
        <v>2125</v>
      </c>
      <c r="O60" s="57">
        <f t="shared" si="1"/>
        <v>0.5101176470588236</v>
      </c>
      <c r="P60" s="57">
        <f t="shared" si="2"/>
        <v>0.5369659442724459</v>
      </c>
      <c r="Q60" s="149" t="str">
        <f t="shared" si="0"/>
        <v>MINIMO</v>
      </c>
      <c r="R60" s="148" t="s">
        <v>262</v>
      </c>
      <c r="S60" s="191" t="s">
        <v>352</v>
      </c>
      <c r="T60" s="192" t="s">
        <v>322</v>
      </c>
    </row>
    <row r="61" spans="1:20" ht="158.25" customHeight="1">
      <c r="A61" s="10" t="s">
        <v>110</v>
      </c>
      <c r="B61" s="10" t="s">
        <v>35</v>
      </c>
      <c r="C61" s="10" t="s">
        <v>114</v>
      </c>
      <c r="D61" s="10" t="s">
        <v>115</v>
      </c>
      <c r="E61" s="10" t="s">
        <v>211</v>
      </c>
      <c r="F61" s="47" t="s">
        <v>37</v>
      </c>
      <c r="G61" s="10" t="s">
        <v>207</v>
      </c>
      <c r="H61" s="48">
        <v>0.95</v>
      </c>
      <c r="I61" s="10" t="s">
        <v>27</v>
      </c>
      <c r="J61" s="10" t="s">
        <v>28</v>
      </c>
      <c r="K61" s="10" t="s">
        <v>29</v>
      </c>
      <c r="L61" s="10" t="s">
        <v>30</v>
      </c>
      <c r="M61" s="56">
        <v>537</v>
      </c>
      <c r="N61" s="56">
        <v>538</v>
      </c>
      <c r="O61" s="57">
        <f t="shared" si="1"/>
        <v>0.9981412639405205</v>
      </c>
      <c r="P61" s="57">
        <f t="shared" si="2"/>
        <v>1.050675014674232</v>
      </c>
      <c r="Q61" s="23" t="str">
        <f t="shared" si="0"/>
        <v>SATISFACTORIO</v>
      </c>
      <c r="R61" s="150" t="s">
        <v>279</v>
      </c>
      <c r="S61" s="193" t="s">
        <v>334</v>
      </c>
      <c r="T61" s="192" t="s">
        <v>322</v>
      </c>
    </row>
    <row r="62" spans="1:20" ht="141.75" customHeight="1">
      <c r="A62" s="10" t="s">
        <v>110</v>
      </c>
      <c r="B62" s="10" t="s">
        <v>39</v>
      </c>
      <c r="C62" s="10" t="s">
        <v>112</v>
      </c>
      <c r="D62" s="10" t="s">
        <v>209</v>
      </c>
      <c r="E62" s="10" t="s">
        <v>210</v>
      </c>
      <c r="F62" s="47" t="s">
        <v>37</v>
      </c>
      <c r="G62" s="10" t="s">
        <v>207</v>
      </c>
      <c r="H62" s="48">
        <v>0.95</v>
      </c>
      <c r="I62" s="10" t="s">
        <v>27</v>
      </c>
      <c r="J62" s="10" t="s">
        <v>28</v>
      </c>
      <c r="K62" s="10" t="s">
        <v>29</v>
      </c>
      <c r="L62" s="10" t="s">
        <v>30</v>
      </c>
      <c r="M62" s="56">
        <v>23195</v>
      </c>
      <c r="N62" s="56">
        <v>23195</v>
      </c>
      <c r="O62" s="57">
        <f t="shared" si="1"/>
        <v>1</v>
      </c>
      <c r="P62" s="57">
        <f t="shared" si="2"/>
        <v>1.0526315789473684</v>
      </c>
      <c r="Q62" s="23" t="str">
        <f t="shared" si="0"/>
        <v>SATISFACTORIO</v>
      </c>
      <c r="R62" s="150" t="s">
        <v>280</v>
      </c>
      <c r="S62" s="193" t="s">
        <v>335</v>
      </c>
      <c r="T62" s="192" t="s">
        <v>322</v>
      </c>
    </row>
    <row r="63" spans="1:20" ht="78.75" customHeight="1">
      <c r="A63" s="11" t="s">
        <v>116</v>
      </c>
      <c r="B63" s="11" t="s">
        <v>35</v>
      </c>
      <c r="C63" s="11" t="s">
        <v>142</v>
      </c>
      <c r="D63" s="11" t="s">
        <v>117</v>
      </c>
      <c r="E63" s="11" t="s">
        <v>118</v>
      </c>
      <c r="F63" s="49" t="s">
        <v>70</v>
      </c>
      <c r="G63" s="11" t="s">
        <v>38</v>
      </c>
      <c r="H63" s="50">
        <v>1</v>
      </c>
      <c r="I63" s="11" t="s">
        <v>27</v>
      </c>
      <c r="J63" s="11" t="s">
        <v>28</v>
      </c>
      <c r="K63" s="11" t="s">
        <v>29</v>
      </c>
      <c r="L63" s="11" t="s">
        <v>30</v>
      </c>
      <c r="M63" s="56">
        <v>0</v>
      </c>
      <c r="N63" s="56">
        <v>0</v>
      </c>
      <c r="O63" s="57" t="s">
        <v>308</v>
      </c>
      <c r="P63" s="57">
        <v>1</v>
      </c>
      <c r="Q63" s="23" t="str">
        <f t="shared" si="0"/>
        <v>SATISFACTORIO</v>
      </c>
      <c r="R63" s="151" t="s">
        <v>251</v>
      </c>
      <c r="S63" s="194" t="s">
        <v>309</v>
      </c>
      <c r="T63" s="195" t="s">
        <v>302</v>
      </c>
    </row>
    <row r="64" spans="1:20" ht="78.75" customHeight="1">
      <c r="A64" s="11" t="s">
        <v>116</v>
      </c>
      <c r="B64" s="11" t="s">
        <v>35</v>
      </c>
      <c r="C64" s="11" t="s">
        <v>145</v>
      </c>
      <c r="D64" s="11" t="s">
        <v>119</v>
      </c>
      <c r="E64" s="11" t="s">
        <v>120</v>
      </c>
      <c r="F64" s="49" t="s">
        <v>70</v>
      </c>
      <c r="G64" s="11" t="s">
        <v>38</v>
      </c>
      <c r="H64" s="50">
        <v>1</v>
      </c>
      <c r="I64" s="11" t="s">
        <v>27</v>
      </c>
      <c r="J64" s="11" t="s">
        <v>28</v>
      </c>
      <c r="K64" s="11" t="s">
        <v>29</v>
      </c>
      <c r="L64" s="11" t="s">
        <v>30</v>
      </c>
      <c r="M64" s="56">
        <v>424</v>
      </c>
      <c r="N64" s="56">
        <v>424</v>
      </c>
      <c r="O64" s="57">
        <f t="shared" si="1"/>
        <v>1</v>
      </c>
      <c r="P64" s="57">
        <f t="shared" si="2"/>
        <v>1</v>
      </c>
      <c r="Q64" s="23" t="str">
        <f t="shared" si="0"/>
        <v>SATISFACTORIO</v>
      </c>
      <c r="R64" s="151" t="s">
        <v>276</v>
      </c>
      <c r="S64" s="194" t="s">
        <v>312</v>
      </c>
      <c r="T64" s="195" t="s">
        <v>302</v>
      </c>
    </row>
    <row r="65" spans="1:20" ht="104.25" customHeight="1">
      <c r="A65" s="11" t="s">
        <v>116</v>
      </c>
      <c r="B65" s="11" t="s">
        <v>35</v>
      </c>
      <c r="C65" s="11" t="s">
        <v>143</v>
      </c>
      <c r="D65" s="11" t="s">
        <v>121</v>
      </c>
      <c r="E65" s="11" t="s">
        <v>122</v>
      </c>
      <c r="F65" s="49" t="s">
        <v>70</v>
      </c>
      <c r="G65" s="11" t="s">
        <v>38</v>
      </c>
      <c r="H65" s="50">
        <v>1</v>
      </c>
      <c r="I65" s="11" t="s">
        <v>27</v>
      </c>
      <c r="J65" s="11" t="s">
        <v>28</v>
      </c>
      <c r="K65" s="11" t="s">
        <v>29</v>
      </c>
      <c r="L65" s="11" t="s">
        <v>30</v>
      </c>
      <c r="M65" s="56">
        <v>0</v>
      </c>
      <c r="N65" s="56">
        <v>1</v>
      </c>
      <c r="O65" s="57">
        <f t="shared" si="1"/>
        <v>0</v>
      </c>
      <c r="P65" s="57">
        <f t="shared" si="2"/>
        <v>0</v>
      </c>
      <c r="Q65" s="142" t="str">
        <f t="shared" si="0"/>
        <v>INSATISFACTORIO</v>
      </c>
      <c r="R65" s="152" t="s">
        <v>297</v>
      </c>
      <c r="S65" s="194" t="s">
        <v>310</v>
      </c>
      <c r="T65" s="195" t="s">
        <v>302</v>
      </c>
    </row>
    <row r="66" spans="1:20" ht="111" customHeight="1">
      <c r="A66" s="11" t="s">
        <v>116</v>
      </c>
      <c r="B66" s="11" t="s">
        <v>35</v>
      </c>
      <c r="C66" s="11" t="s">
        <v>144</v>
      </c>
      <c r="D66" s="11" t="s">
        <v>123</v>
      </c>
      <c r="E66" s="11" t="s">
        <v>124</v>
      </c>
      <c r="F66" s="49" t="s">
        <v>70</v>
      </c>
      <c r="G66" s="11" t="s">
        <v>38</v>
      </c>
      <c r="H66" s="50">
        <v>1</v>
      </c>
      <c r="I66" s="11" t="s">
        <v>27</v>
      </c>
      <c r="J66" s="11" t="s">
        <v>28</v>
      </c>
      <c r="K66" s="11" t="s">
        <v>29</v>
      </c>
      <c r="L66" s="11" t="s">
        <v>30</v>
      </c>
      <c r="M66" s="56">
        <v>73</v>
      </c>
      <c r="N66" s="56">
        <v>73</v>
      </c>
      <c r="O66" s="57">
        <f t="shared" si="1"/>
        <v>1</v>
      </c>
      <c r="P66" s="57">
        <f t="shared" si="2"/>
        <v>1</v>
      </c>
      <c r="Q66" s="23" t="str">
        <f t="shared" si="0"/>
        <v>SATISFACTORIO</v>
      </c>
      <c r="R66" s="151" t="s">
        <v>243</v>
      </c>
      <c r="S66" s="194" t="s">
        <v>311</v>
      </c>
      <c r="T66" s="195" t="s">
        <v>302</v>
      </c>
    </row>
    <row r="67" spans="1:20" ht="269.25" customHeight="1">
      <c r="A67" s="9" t="s">
        <v>125</v>
      </c>
      <c r="B67" s="9" t="s">
        <v>35</v>
      </c>
      <c r="C67" s="9" t="s">
        <v>126</v>
      </c>
      <c r="D67" s="9" t="s">
        <v>228</v>
      </c>
      <c r="E67" s="9" t="s">
        <v>229</v>
      </c>
      <c r="F67" s="44" t="s">
        <v>37</v>
      </c>
      <c r="G67" s="9" t="s">
        <v>38</v>
      </c>
      <c r="H67" s="45">
        <v>0.95</v>
      </c>
      <c r="I67" s="9" t="s">
        <v>27</v>
      </c>
      <c r="J67" s="9" t="s">
        <v>28</v>
      </c>
      <c r="K67" s="9" t="s">
        <v>29</v>
      </c>
      <c r="L67" s="9" t="s">
        <v>30</v>
      </c>
      <c r="M67" s="56">
        <v>3</v>
      </c>
      <c r="N67" s="56">
        <v>5</v>
      </c>
      <c r="O67" s="57">
        <f t="shared" si="1"/>
        <v>0.6</v>
      </c>
      <c r="P67" s="57">
        <f t="shared" si="2"/>
        <v>0.631578947368421</v>
      </c>
      <c r="Q67" s="31" t="str">
        <f t="shared" si="0"/>
        <v>MINIMO</v>
      </c>
      <c r="R67" s="153" t="s">
        <v>250</v>
      </c>
      <c r="S67" s="196" t="s">
        <v>320</v>
      </c>
      <c r="T67" s="197" t="s">
        <v>302</v>
      </c>
    </row>
    <row r="68" spans="1:20" ht="123.75" customHeight="1">
      <c r="A68" s="9" t="s">
        <v>125</v>
      </c>
      <c r="B68" s="9" t="s">
        <v>35</v>
      </c>
      <c r="C68" s="9" t="s">
        <v>127</v>
      </c>
      <c r="D68" s="9" t="s">
        <v>230</v>
      </c>
      <c r="E68" s="51" t="s">
        <v>231</v>
      </c>
      <c r="F68" s="44" t="s">
        <v>37</v>
      </c>
      <c r="G68" s="9" t="s">
        <v>38</v>
      </c>
      <c r="H68" s="45">
        <v>0.95</v>
      </c>
      <c r="I68" s="9" t="s">
        <v>27</v>
      </c>
      <c r="J68" s="9" t="s">
        <v>28</v>
      </c>
      <c r="K68" s="9" t="s">
        <v>29</v>
      </c>
      <c r="L68" s="9" t="s">
        <v>30</v>
      </c>
      <c r="M68" s="56">
        <v>124</v>
      </c>
      <c r="N68" s="56">
        <v>168</v>
      </c>
      <c r="O68" s="57">
        <f t="shared" si="1"/>
        <v>0.7380952380952381</v>
      </c>
      <c r="P68" s="57">
        <f t="shared" si="2"/>
        <v>0.7769423558897244</v>
      </c>
      <c r="Q68" s="64" t="str">
        <f t="shared" si="0"/>
        <v>ACEPTABLE</v>
      </c>
      <c r="R68" s="154" t="s">
        <v>244</v>
      </c>
      <c r="S68" s="198" t="s">
        <v>321</v>
      </c>
      <c r="T68" s="197" t="s">
        <v>302</v>
      </c>
    </row>
    <row r="69" spans="1:20" ht="126.75" customHeight="1">
      <c r="A69" s="12" t="s">
        <v>129</v>
      </c>
      <c r="B69" s="12" t="s">
        <v>35</v>
      </c>
      <c r="C69" s="12" t="s">
        <v>194</v>
      </c>
      <c r="D69" s="52" t="s">
        <v>193</v>
      </c>
      <c r="E69" s="12" t="s">
        <v>195</v>
      </c>
      <c r="F69" s="53" t="s">
        <v>37</v>
      </c>
      <c r="G69" s="12" t="s">
        <v>38</v>
      </c>
      <c r="H69" s="54">
        <v>0.9</v>
      </c>
      <c r="I69" s="12" t="s">
        <v>27</v>
      </c>
      <c r="J69" s="12" t="s">
        <v>28</v>
      </c>
      <c r="K69" s="12" t="s">
        <v>29</v>
      </c>
      <c r="L69" s="12" t="s">
        <v>30</v>
      </c>
      <c r="M69" s="56">
        <v>76</v>
      </c>
      <c r="N69" s="56">
        <v>76</v>
      </c>
      <c r="O69" s="57">
        <f t="shared" si="1"/>
        <v>1</v>
      </c>
      <c r="P69" s="57">
        <f t="shared" si="2"/>
        <v>1.1111111111111112</v>
      </c>
      <c r="Q69" s="23" t="str">
        <f t="shared" si="0"/>
        <v>SATISFACTORIO</v>
      </c>
      <c r="R69" s="155" t="s">
        <v>263</v>
      </c>
      <c r="S69" s="199" t="s">
        <v>298</v>
      </c>
      <c r="T69" s="200" t="s">
        <v>301</v>
      </c>
    </row>
    <row r="70" spans="1:20" ht="126.75" customHeight="1">
      <c r="A70" s="12" t="s">
        <v>129</v>
      </c>
      <c r="B70" s="12" t="s">
        <v>39</v>
      </c>
      <c r="C70" s="12" t="s">
        <v>197</v>
      </c>
      <c r="D70" s="52" t="s">
        <v>196</v>
      </c>
      <c r="E70" s="12" t="s">
        <v>201</v>
      </c>
      <c r="F70" s="53" t="s">
        <v>37</v>
      </c>
      <c r="G70" s="12" t="s">
        <v>38</v>
      </c>
      <c r="H70" s="55">
        <v>0.9</v>
      </c>
      <c r="I70" s="12" t="s">
        <v>27</v>
      </c>
      <c r="J70" s="12" t="s">
        <v>28</v>
      </c>
      <c r="K70" s="12" t="s">
        <v>29</v>
      </c>
      <c r="L70" s="12" t="s">
        <v>30</v>
      </c>
      <c r="M70" s="56">
        <v>74</v>
      </c>
      <c r="N70" s="56">
        <v>76</v>
      </c>
      <c r="O70" s="57">
        <f t="shared" si="1"/>
        <v>0.9736842105263158</v>
      </c>
      <c r="P70" s="57">
        <f t="shared" si="2"/>
        <v>1.0818713450292399</v>
      </c>
      <c r="Q70" s="23" t="str">
        <f t="shared" si="0"/>
        <v>SATISFACTORIO</v>
      </c>
      <c r="R70" s="155" t="s">
        <v>264</v>
      </c>
      <c r="S70" s="199" t="s">
        <v>300</v>
      </c>
      <c r="T70" s="200" t="s">
        <v>301</v>
      </c>
    </row>
    <row r="71" spans="1:20" ht="185.25" customHeight="1">
      <c r="A71" s="12" t="s">
        <v>129</v>
      </c>
      <c r="B71" s="12" t="s">
        <v>39</v>
      </c>
      <c r="C71" s="12" t="s">
        <v>198</v>
      </c>
      <c r="D71" s="52" t="s">
        <v>199</v>
      </c>
      <c r="E71" s="12" t="s">
        <v>200</v>
      </c>
      <c r="F71" s="53" t="s">
        <v>37</v>
      </c>
      <c r="G71" s="12" t="s">
        <v>38</v>
      </c>
      <c r="H71" s="55">
        <v>0.9</v>
      </c>
      <c r="I71" s="12" t="s">
        <v>27</v>
      </c>
      <c r="J71" s="12" t="s">
        <v>28</v>
      </c>
      <c r="K71" s="12" t="s">
        <v>29</v>
      </c>
      <c r="L71" s="12" t="s">
        <v>30</v>
      </c>
      <c r="M71" s="56">
        <v>74</v>
      </c>
      <c r="N71" s="56">
        <v>76</v>
      </c>
      <c r="O71" s="57">
        <f t="shared" si="1"/>
        <v>0.9736842105263158</v>
      </c>
      <c r="P71" s="57">
        <f t="shared" si="2"/>
        <v>1.0818713450292399</v>
      </c>
      <c r="Q71" s="23" t="str">
        <f t="shared" si="0"/>
        <v>SATISFACTORIO</v>
      </c>
      <c r="R71" s="155" t="s">
        <v>265</v>
      </c>
      <c r="S71" s="199" t="s">
        <v>299</v>
      </c>
      <c r="T71" s="200" t="s">
        <v>301</v>
      </c>
    </row>
    <row r="72" spans="3:14" ht="15">
      <c r="C72" s="13"/>
      <c r="D72" s="205"/>
      <c r="F72" s="206" t="s">
        <v>242</v>
      </c>
      <c r="G72" s="206"/>
      <c r="H72" s="206"/>
      <c r="I72" s="206"/>
      <c r="J72" s="206"/>
      <c r="K72" s="206"/>
      <c r="L72" s="206"/>
      <c r="M72" s="206"/>
      <c r="N72" s="206"/>
    </row>
    <row r="73" spans="4:14" ht="15">
      <c r="D73" s="205"/>
      <c r="F73" s="207"/>
      <c r="G73" s="207"/>
      <c r="H73" s="207"/>
      <c r="I73" s="207"/>
      <c r="J73" s="207"/>
      <c r="K73" s="207"/>
      <c r="L73" s="207"/>
      <c r="M73" s="207"/>
      <c r="N73" s="207"/>
    </row>
    <row r="74" ht="15">
      <c r="A74" s="63"/>
    </row>
    <row r="84" ht="23.25">
      <c r="X84" s="20"/>
    </row>
    <row r="87" spans="24:25" ht="28.5">
      <c r="X87" s="21"/>
      <c r="Y87" s="22"/>
    </row>
    <row r="91" ht="15">
      <c r="I91" s="27"/>
    </row>
    <row r="107" spans="7:10" ht="26.25">
      <c r="G107" s="15"/>
      <c r="H107" s="16"/>
      <c r="I107" s="17"/>
      <c r="J107" s="18"/>
    </row>
    <row r="116" ht="26.25">
      <c r="F116" s="14"/>
    </row>
    <row r="126" ht="15">
      <c r="E126" s="26"/>
    </row>
    <row r="143" ht="15">
      <c r="F143" s="28"/>
    </row>
  </sheetData>
  <sheetProtection/>
  <mergeCells count="13">
    <mergeCell ref="D72:D73"/>
    <mergeCell ref="F72:N73"/>
    <mergeCell ref="A6:H6"/>
    <mergeCell ref="I6:L6"/>
    <mergeCell ref="A4:B4"/>
    <mergeCell ref="C4:J4"/>
    <mergeCell ref="R1:T3"/>
    <mergeCell ref="R4:T4"/>
    <mergeCell ref="M6:T6"/>
    <mergeCell ref="A1:B3"/>
    <mergeCell ref="C2:Q3"/>
    <mergeCell ref="C1:Q1"/>
    <mergeCell ref="K4:Q4"/>
  </mergeCells>
  <conditionalFormatting sqref="Q67">
    <cfRule type="containsText" priority="5" dxfId="5" operator="containsText" stopIfTrue="1" text="MINIMO">
      <formula>NOT(ISERROR(SEARCH("MINIMO",Q67)))</formula>
    </cfRule>
  </conditionalFormatting>
  <conditionalFormatting sqref="Q8:Q71">
    <cfRule type="containsText" priority="2" dxfId="3" operator="containsText" stopIfTrue="1" text="SATIFASTORIO">
      <formula>NOT(ISERROR(SEARCH("SATIFASTORIO",Q8)))</formula>
    </cfRule>
    <cfRule type="containsText" priority="3" dxfId="2" operator="containsText" stopIfTrue="1" text="ACEPTABLE">
      <formula>NOT(ISERROR(SEARCH("ACEPTABLE",Q8)))</formula>
    </cfRule>
    <cfRule type="containsText" priority="4" dxfId="6" operator="containsText" stopIfTrue="1" text="INSATISFACTORIO">
      <formula>NOT(ISERROR(SEARCH("INSATISFACTORIO",Q8)))</formula>
    </cfRule>
  </conditionalFormatting>
  <conditionalFormatting sqref="Q63">
    <cfRule type="containsText" priority="1" dxfId="0" operator="containsText" stopIfTrue="1" text="MINIMO">
      <formula>NOT(ISERROR(SEARCH("MINIMO",Q63)))</formula>
    </cfRule>
  </conditionalFormatting>
  <printOptions horizontalCentered="1"/>
  <pageMargins left="0.1968503937007874" right="0.1968503937007874" top="0.3937007874015748" bottom="0.35433070866141736" header="0.31496062992125984" footer="0.31496062992125984"/>
  <pageSetup horizontalDpi="600" verticalDpi="600" orientation="landscape" paperSize="14" scale="4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B2"/>
  <sheetViews>
    <sheetView zoomScalePageLayoutView="0" workbookViewId="0" topLeftCell="A1">
      <selection activeCell="B2" sqref="B2"/>
    </sheetView>
  </sheetViews>
  <sheetFormatPr defaultColWidth="11.421875" defaultRowHeight="15"/>
  <sheetData>
    <row r="2" ht="409.5">
      <c r="B2" s="58" t="s">
        <v>256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2013-07-27T16:04:12Z</cp:lastPrinted>
  <dcterms:created xsi:type="dcterms:W3CDTF">2009-10-06T19:46:28Z</dcterms:created>
  <dcterms:modified xsi:type="dcterms:W3CDTF">2013-08-29T15:07:14Z</dcterms:modified>
  <cp:category/>
  <cp:version/>
  <cp:contentType/>
  <cp:contentStatus/>
</cp:coreProperties>
</file>